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codeName="ThisWorkbook" autoCompressPictures="0"/>
  <xr:revisionPtr revIDLastSave="0" documentId="8_{346B6BD2-70E2-4B55-B292-57CBDAD4F41E}" xr6:coauthVersionLast="47" xr6:coauthVersionMax="47" xr10:uidLastSave="{00000000-0000-0000-0000-000000000000}"/>
  <bookViews>
    <workbookView xWindow="-120" yWindow="-120" windowWidth="20730" windowHeight="11160" tabRatio="788" activeTab="4"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3">Abril!$A:$I</definedName>
    <definedName name="_xlnm.Print_Area" localSheetId="7">Agosto!$A:$I</definedName>
    <definedName name="_xlnm.Print_Area" localSheetId="11">Diciembre!$A:$I</definedName>
    <definedName name="_xlnm.Print_Area" localSheetId="0">Enero!$A:$I</definedName>
    <definedName name="_xlnm.Print_Area" localSheetId="1">Febrero!$A:$I</definedName>
    <definedName name="_xlnm.Print_Area" localSheetId="6">Julio!$A:$I</definedName>
    <definedName name="_xlnm.Print_Area" localSheetId="5">Junio!$A:$I</definedName>
    <definedName name="_xlnm.Print_Area" localSheetId="2">Marzo!$A:$I</definedName>
    <definedName name="_xlnm.Print_Area" localSheetId="4">Mayo!$A:$I</definedName>
    <definedName name="_xlnm.Print_Area" localSheetId="10">Noviembre!$A:$I</definedName>
    <definedName name="_xlnm.Print_Area" localSheetId="9">Octubre!$A:$I</definedName>
    <definedName name="_xlnm.Print_Area" localSheetId="8">Septiembre!$A:$I</definedName>
    <definedName name="CalendarYear">Enero!$K$5</definedName>
    <definedName name="ColumnTitleRegion1..H12.1">Enero!$B$3</definedName>
    <definedName name="ColumnTitleRegion1..H12.10">Octubre!$B$3</definedName>
    <definedName name="ColumnTitleRegion1..H12.11">Noviembre!$B$3</definedName>
    <definedName name="ColumnTitleRegion1..H12.12">Diciembre!$B$3</definedName>
    <definedName name="ColumnTitleRegion1..H12.2">Febrero!$B$3</definedName>
    <definedName name="ColumnTitleRegion1..H12.3">Marzo!$B$3</definedName>
    <definedName name="ColumnTitleRegion1..H12.4">Abril!$B$3</definedName>
    <definedName name="ColumnTitleRegion1..H12.5">Mayo!$B$3</definedName>
    <definedName name="ColumnTitleRegion1..H12.6">Junio!$B$3</definedName>
    <definedName name="ColumnTitleRegion1..H12.7">Julio!$B$3</definedName>
    <definedName name="ColumnTitleRegion1..H12.8">Agosto!$B$3</definedName>
    <definedName name="ColumnTitleRegion1..H12.9">Septiembre!$B$3</definedName>
    <definedName name="ColumnTitleRegion2..C14.1">Enero!$B$3</definedName>
    <definedName name="ColumnTitleRegion2..C14.10">Octubre!$B$3</definedName>
    <definedName name="ColumnTitleRegion2..C14.11">Noviembre!$B$3</definedName>
    <definedName name="ColumnTitleRegion2..C14.12">Diciembre!$B$3</definedName>
    <definedName name="ColumnTitleRegion2..C14.2">Febrero!$B$3</definedName>
    <definedName name="ColumnTitleRegion2..C14.3">Marzo!$B$3</definedName>
    <definedName name="ColumnTitleRegion2..C14.4">Abril!$B$3</definedName>
    <definedName name="ColumnTitleRegion2..C14.5">Mayo!$B$3</definedName>
    <definedName name="ColumnTitleRegion2..C14.6">Junio!$B$3</definedName>
    <definedName name="ColumnTitleRegion2..C14.7">Julio!$B$3</definedName>
    <definedName name="ColumnTitleRegion2..C14.8">Agosto!$B$3</definedName>
    <definedName name="ColumnTitleRegion2..C14.9">Septiembre!$B$3</definedName>
    <definedName name="DaysAndWeeks">{0,1,2,3,4,5,6} + {0;1;2;3;4;5}*7</definedName>
    <definedName name="InicioDeLaSemana">Enero!$L$5</definedName>
    <definedName name="RowTitleRegion1..K3">Enero!$K$4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16" a="1"/>
  <c r="B12" i="16" a="1"/>
  <c r="B10" i="16" a="1"/>
  <c r="B8" i="16" a="1"/>
  <c r="B6" i="16" a="1"/>
  <c r="B4" i="16" a="1"/>
  <c r="B14" i="17" a="1"/>
  <c r="B12" i="17" a="1"/>
  <c r="G12" i="17" s="1"/>
  <c r="B10" i="17" a="1"/>
  <c r="G10" i="17" s="1"/>
  <c r="B8" i="17" a="1"/>
  <c r="G8" i="17" s="1"/>
  <c r="B6" i="17" a="1"/>
  <c r="G6" i="17" s="1"/>
  <c r="B4" i="17" a="1"/>
  <c r="G4" i="17" s="1"/>
  <c r="B14" i="18" a="1"/>
  <c r="B12" i="18" a="1"/>
  <c r="B10" i="18" a="1"/>
  <c r="B8" i="18" a="1"/>
  <c r="B6" i="18" a="1"/>
  <c r="B4" i="18" a="1"/>
  <c r="B14" i="19" a="1"/>
  <c r="B14" i="19" s="1"/>
  <c r="B12" i="19" a="1"/>
  <c r="B10" i="19" a="1"/>
  <c r="B8" i="19" a="1"/>
  <c r="B6" i="19" a="1"/>
  <c r="B4" i="19" a="1"/>
  <c r="B14" i="20" a="1"/>
  <c r="B12" i="20" a="1"/>
  <c r="B10" i="20" a="1"/>
  <c r="B8" i="20" a="1"/>
  <c r="B6" i="20" a="1"/>
  <c r="G6" i="20" s="1"/>
  <c r="B4" i="20" a="1"/>
  <c r="H4" i="20" s="1"/>
  <c r="B14" i="21" a="1"/>
  <c r="B12" i="21" a="1"/>
  <c r="B10" i="21" a="1"/>
  <c r="B8" i="21" a="1"/>
  <c r="B6" i="21" a="1"/>
  <c r="B4" i="21" a="1"/>
  <c r="B14" i="22" a="1"/>
  <c r="B14" i="22" s="1"/>
  <c r="B12" i="22" a="1"/>
  <c r="H12" i="22" s="1"/>
  <c r="B10" i="22" a="1"/>
  <c r="H10" i="22" s="1"/>
  <c r="B8" i="22" a="1"/>
  <c r="H8" i="22" s="1"/>
  <c r="B6" i="22" a="1"/>
  <c r="H6" i="22" s="1"/>
  <c r="B4" i="22" a="1"/>
  <c r="H4" i="22" s="1"/>
  <c r="B14" i="23" a="1"/>
  <c r="B12" i="23" a="1"/>
  <c r="B10" i="23" a="1"/>
  <c r="B8" i="23" a="1"/>
  <c r="B6" i="23" a="1"/>
  <c r="B4" i="23" a="1"/>
  <c r="B14" i="24" a="1"/>
  <c r="B14" i="24" s="1"/>
  <c r="B12" i="24" a="1"/>
  <c r="H12" i="24" s="1"/>
  <c r="B10" i="24" a="1"/>
  <c r="H10" i="24" s="1"/>
  <c r="B8" i="24" a="1"/>
  <c r="H8" i="24" s="1"/>
  <c r="B6" i="24" a="1"/>
  <c r="H6" i="24" s="1"/>
  <c r="B4" i="24" a="1"/>
  <c r="H4" i="24" s="1"/>
  <c r="B14" i="25" a="1"/>
  <c r="B12" i="25" a="1"/>
  <c r="B10" i="25" a="1"/>
  <c r="B8" i="25" a="1"/>
  <c r="B6" i="25" a="1"/>
  <c r="B4" i="25" a="1"/>
  <c r="B14" i="15" a="1"/>
  <c r="B14" i="15" s="1"/>
  <c r="B12" i="15" a="1"/>
  <c r="H12" i="15" s="1"/>
  <c r="B10" i="15" a="1"/>
  <c r="H10" i="15" s="1"/>
  <c r="B8" i="15" a="1"/>
  <c r="H8" i="15" s="1"/>
  <c r="B6" i="15" a="1"/>
  <c r="H6" i="15" s="1"/>
  <c r="B4" i="15" a="1"/>
  <c r="H4" i="15" s="1"/>
  <c r="B14" i="14" a="1"/>
  <c r="B12" i="14" a="1"/>
  <c r="B10" i="14" a="1"/>
  <c r="B8" i="14" a="1"/>
  <c r="B6" i="14" a="1"/>
  <c r="B4" i="14" a="1"/>
  <c r="G4" i="14" l="1"/>
  <c r="G3" i="14" s="1"/>
  <c r="H4" i="14"/>
  <c r="H3" i="14" s="1"/>
  <c r="F4" i="14"/>
  <c r="F3" i="14" s="1"/>
  <c r="D4" i="14"/>
  <c r="D3" i="14" s="1"/>
  <c r="B4" i="14"/>
  <c r="G6" i="14"/>
  <c r="H6" i="14"/>
  <c r="F6" i="14"/>
  <c r="D6" i="14"/>
  <c r="B6" i="14"/>
  <c r="G8" i="14"/>
  <c r="H8" i="14"/>
  <c r="F8" i="14"/>
  <c r="D8" i="14"/>
  <c r="B8" i="14"/>
  <c r="G10" i="14"/>
  <c r="H10" i="14"/>
  <c r="F10" i="14"/>
  <c r="D10" i="14"/>
  <c r="B10" i="14"/>
  <c r="G12" i="14"/>
  <c r="H12" i="14"/>
  <c r="F12" i="14"/>
  <c r="D12" i="14"/>
  <c r="B12" i="14"/>
  <c r="C14" i="14"/>
  <c r="B14" i="14"/>
  <c r="G4" i="25"/>
  <c r="H4" i="25"/>
  <c r="F4" i="25"/>
  <c r="D4" i="25"/>
  <c r="B4" i="25"/>
  <c r="G6" i="25"/>
  <c r="H6" i="25"/>
  <c r="F6" i="25"/>
  <c r="D6" i="25"/>
  <c r="B6" i="25"/>
  <c r="G8" i="25"/>
  <c r="H8" i="25"/>
  <c r="F8" i="25"/>
  <c r="D8" i="25"/>
  <c r="B8" i="25"/>
  <c r="G10" i="25"/>
  <c r="H10" i="25"/>
  <c r="F10" i="25"/>
  <c r="D10" i="25"/>
  <c r="B10" i="25"/>
  <c r="G12" i="25"/>
  <c r="H12" i="25"/>
  <c r="F12" i="25"/>
  <c r="D12" i="25"/>
  <c r="B12" i="25"/>
  <c r="C14" i="25"/>
  <c r="B14" i="25"/>
  <c r="G4" i="23"/>
  <c r="H4" i="23"/>
  <c r="F4" i="23"/>
  <c r="D4" i="23"/>
  <c r="B4" i="23"/>
  <c r="G6" i="23"/>
  <c r="H6" i="23"/>
  <c r="F6" i="23"/>
  <c r="D6" i="23"/>
  <c r="B6" i="23"/>
  <c r="G8" i="23"/>
  <c r="H8" i="23"/>
  <c r="F8" i="23"/>
  <c r="D8" i="23"/>
  <c r="B8" i="23"/>
  <c r="G10" i="23"/>
  <c r="H10" i="23"/>
  <c r="F10" i="23"/>
  <c r="D10" i="23"/>
  <c r="B10" i="23"/>
  <c r="G12" i="23"/>
  <c r="H12" i="23"/>
  <c r="F12" i="23"/>
  <c r="D12" i="23"/>
  <c r="B12" i="23"/>
  <c r="C14" i="23"/>
  <c r="B14" i="23"/>
  <c r="G4" i="21"/>
  <c r="H4" i="21"/>
  <c r="F4" i="21"/>
  <c r="D4" i="21"/>
  <c r="B4" i="21"/>
  <c r="G6" i="21"/>
  <c r="H6" i="21"/>
  <c r="F6" i="21"/>
  <c r="D6" i="21"/>
  <c r="B6" i="21"/>
  <c r="G8" i="21"/>
  <c r="H8" i="21"/>
  <c r="F8" i="21"/>
  <c r="D8" i="21"/>
  <c r="B8" i="21"/>
  <c r="G10" i="21"/>
  <c r="H10" i="21"/>
  <c r="F10" i="21"/>
  <c r="D10" i="21"/>
  <c r="B10" i="21"/>
  <c r="G12" i="21"/>
  <c r="H12" i="21"/>
  <c r="F12" i="21"/>
  <c r="D12" i="21"/>
  <c r="B12" i="21"/>
  <c r="C14" i="21"/>
  <c r="B14" i="21"/>
  <c r="G8" i="20"/>
  <c r="H8" i="20"/>
  <c r="F8" i="20"/>
  <c r="D8" i="20"/>
  <c r="B8" i="20"/>
  <c r="G10" i="20"/>
  <c r="H10" i="20"/>
  <c r="F10" i="20"/>
  <c r="D10" i="20"/>
  <c r="B10" i="20"/>
  <c r="G12" i="20"/>
  <c r="H12" i="20"/>
  <c r="F12" i="20"/>
  <c r="D12" i="20"/>
  <c r="B12" i="20"/>
  <c r="C14" i="20"/>
  <c r="B14" i="20"/>
  <c r="G4" i="18"/>
  <c r="H4" i="18"/>
  <c r="F4" i="18"/>
  <c r="D4" i="18"/>
  <c r="B4" i="18"/>
  <c r="G6" i="18"/>
  <c r="H6" i="18"/>
  <c r="F6" i="18"/>
  <c r="D6" i="18"/>
  <c r="B6" i="18"/>
  <c r="G8" i="18"/>
  <c r="H8" i="18"/>
  <c r="F8" i="18"/>
  <c r="D8" i="18"/>
  <c r="B8" i="18"/>
  <c r="G10" i="18"/>
  <c r="H10" i="18"/>
  <c r="F10" i="18"/>
  <c r="D10" i="18"/>
  <c r="B10" i="18"/>
  <c r="G12" i="18"/>
  <c r="H12" i="18"/>
  <c r="F12" i="18"/>
  <c r="D12" i="18"/>
  <c r="B12" i="18"/>
  <c r="C14" i="18"/>
  <c r="B14" i="18"/>
  <c r="B14" i="17"/>
  <c r="C14" i="17"/>
  <c r="G4" i="16"/>
  <c r="H4" i="16"/>
  <c r="F4" i="16"/>
  <c r="D4" i="16"/>
  <c r="B4" i="16"/>
  <c r="G6" i="16"/>
  <c r="H6" i="16"/>
  <c r="F6" i="16"/>
  <c r="D6" i="16"/>
  <c r="B6" i="16"/>
  <c r="G8" i="16"/>
  <c r="H8" i="16"/>
  <c r="F8" i="16"/>
  <c r="D8" i="16"/>
  <c r="B8" i="16"/>
  <c r="G10" i="16"/>
  <c r="H10" i="16"/>
  <c r="F10" i="16"/>
  <c r="D10" i="16"/>
  <c r="B10" i="16"/>
  <c r="G12" i="16"/>
  <c r="H12" i="16"/>
  <c r="F12" i="16"/>
  <c r="D12" i="16"/>
  <c r="B12" i="16"/>
  <c r="C14" i="16"/>
  <c r="B14" i="16"/>
  <c r="C6" i="15"/>
  <c r="E6" i="15"/>
  <c r="G6" i="15"/>
  <c r="C10" i="15"/>
  <c r="E10" i="15"/>
  <c r="G10" i="15"/>
  <c r="C14" i="15"/>
  <c r="C6" i="24"/>
  <c r="E6" i="24"/>
  <c r="G6" i="24"/>
  <c r="C10" i="24"/>
  <c r="E10" i="24"/>
  <c r="G10" i="24"/>
  <c r="C12" i="24"/>
  <c r="E12" i="24"/>
  <c r="G12" i="24"/>
  <c r="C14" i="24"/>
  <c r="C4" i="22"/>
  <c r="E4" i="22"/>
  <c r="G4" i="22"/>
  <c r="C6" i="22"/>
  <c r="E6" i="22"/>
  <c r="G6" i="22"/>
  <c r="C8" i="22"/>
  <c r="E8" i="22"/>
  <c r="G8" i="22"/>
  <c r="C10" i="22"/>
  <c r="E10" i="22"/>
  <c r="G10" i="22"/>
  <c r="C12" i="22"/>
  <c r="E12" i="22"/>
  <c r="G12" i="22"/>
  <c r="C14" i="22"/>
  <c r="C4" i="20"/>
  <c r="E4" i="20"/>
  <c r="G4" i="20"/>
  <c r="C6" i="20"/>
  <c r="E6" i="20"/>
  <c r="H6" i="20"/>
  <c r="H4" i="19"/>
  <c r="F4" i="19"/>
  <c r="D4" i="19"/>
  <c r="B4" i="19"/>
  <c r="E4" i="19"/>
  <c r="H6" i="19"/>
  <c r="F6" i="19"/>
  <c r="D6" i="19"/>
  <c r="B6" i="19"/>
  <c r="E6" i="19"/>
  <c r="H8" i="19"/>
  <c r="F8" i="19"/>
  <c r="D8" i="19"/>
  <c r="B8" i="19"/>
  <c r="E8" i="19"/>
  <c r="H10" i="19"/>
  <c r="F10" i="19"/>
  <c r="D10" i="19"/>
  <c r="B10" i="19"/>
  <c r="E10" i="19"/>
  <c r="H12" i="19"/>
  <c r="F12" i="19"/>
  <c r="D12" i="19"/>
  <c r="B12" i="19"/>
  <c r="E12" i="19"/>
  <c r="C4" i="17"/>
  <c r="C6" i="17"/>
  <c r="C8" i="17"/>
  <c r="C10" i="17"/>
  <c r="C12" i="17"/>
  <c r="C4" i="15"/>
  <c r="E4" i="15"/>
  <c r="G4" i="15"/>
  <c r="C8" i="15"/>
  <c r="E8" i="15"/>
  <c r="G8" i="15"/>
  <c r="C12" i="15"/>
  <c r="E12" i="15"/>
  <c r="G12" i="15"/>
  <c r="C4" i="24"/>
  <c r="E4" i="24"/>
  <c r="G4" i="24"/>
  <c r="C8" i="24"/>
  <c r="E8" i="24"/>
  <c r="G8" i="24"/>
  <c r="B4" i="15"/>
  <c r="D4" i="15"/>
  <c r="F4" i="15"/>
  <c r="B6" i="15"/>
  <c r="D6" i="15"/>
  <c r="F6" i="15"/>
  <c r="B8" i="15"/>
  <c r="D8" i="15"/>
  <c r="F8" i="15"/>
  <c r="B10" i="15"/>
  <c r="D10" i="15"/>
  <c r="F10" i="15"/>
  <c r="B12" i="15"/>
  <c r="D12" i="15"/>
  <c r="F12" i="15"/>
  <c r="C4" i="25"/>
  <c r="E4" i="25"/>
  <c r="C6" i="25"/>
  <c r="E6" i="25"/>
  <c r="C8" i="25"/>
  <c r="E8" i="25"/>
  <c r="C10" i="25"/>
  <c r="E10" i="25"/>
  <c r="C12" i="25"/>
  <c r="E12" i="25"/>
  <c r="B4" i="24"/>
  <c r="D4" i="24"/>
  <c r="F4" i="24"/>
  <c r="B6" i="24"/>
  <c r="D6" i="24"/>
  <c r="F6" i="24"/>
  <c r="B8" i="24"/>
  <c r="D8" i="24"/>
  <c r="F8" i="24"/>
  <c r="B10" i="24"/>
  <c r="D10" i="24"/>
  <c r="F10" i="24"/>
  <c r="B12" i="24"/>
  <c r="D12" i="24"/>
  <c r="F12" i="24"/>
  <c r="C4" i="23"/>
  <c r="E4" i="23"/>
  <c r="C6" i="23"/>
  <c r="E6" i="23"/>
  <c r="C8" i="23"/>
  <c r="E8" i="23"/>
  <c r="C10" i="23"/>
  <c r="E10" i="23"/>
  <c r="C12" i="23"/>
  <c r="E12" i="23"/>
  <c r="B4" i="22"/>
  <c r="D4" i="22"/>
  <c r="F4" i="22"/>
  <c r="B6" i="22"/>
  <c r="D6" i="22"/>
  <c r="F6" i="22"/>
  <c r="B8" i="22"/>
  <c r="D8" i="22"/>
  <c r="F8" i="22"/>
  <c r="B10" i="22"/>
  <c r="D10" i="22"/>
  <c r="F10" i="22"/>
  <c r="B12" i="22"/>
  <c r="D12" i="22"/>
  <c r="F12" i="22"/>
  <c r="C4" i="21"/>
  <c r="E4" i="21"/>
  <c r="C6" i="21"/>
  <c r="E6" i="21"/>
  <c r="C8" i="21"/>
  <c r="E8" i="21"/>
  <c r="C10" i="21"/>
  <c r="E10" i="21"/>
  <c r="C12" i="21"/>
  <c r="E12" i="21"/>
  <c r="B4" i="20"/>
  <c r="D4" i="20"/>
  <c r="F4" i="20"/>
  <c r="B6" i="20"/>
  <c r="D6" i="20"/>
  <c r="F6" i="20"/>
  <c r="C4" i="19"/>
  <c r="G4" i="19"/>
  <c r="C6" i="19"/>
  <c r="G6" i="19"/>
  <c r="C8" i="19"/>
  <c r="G8" i="19"/>
  <c r="C10" i="19"/>
  <c r="G10" i="19"/>
  <c r="C12" i="19"/>
  <c r="G12" i="19"/>
  <c r="C14" i="19"/>
  <c r="H4" i="17"/>
  <c r="F4" i="17"/>
  <c r="D4" i="17"/>
  <c r="B4" i="17"/>
  <c r="E4" i="17"/>
  <c r="H6" i="17"/>
  <c r="F6" i="17"/>
  <c r="D6" i="17"/>
  <c r="B6" i="17"/>
  <c r="E6" i="17"/>
  <c r="H8" i="17"/>
  <c r="F8" i="17"/>
  <c r="D8" i="17"/>
  <c r="B8" i="17"/>
  <c r="E8" i="17"/>
  <c r="H10" i="17"/>
  <c r="F10" i="17"/>
  <c r="D10" i="17"/>
  <c r="B10" i="17"/>
  <c r="E10" i="17"/>
  <c r="H12" i="17"/>
  <c r="F12" i="17"/>
  <c r="D12" i="17"/>
  <c r="B12" i="17"/>
  <c r="E12" i="17"/>
  <c r="C8" i="20"/>
  <c r="E8" i="20"/>
  <c r="C10" i="20"/>
  <c r="E10" i="20"/>
  <c r="C12" i="20"/>
  <c r="E12" i="20"/>
  <c r="C4" i="18"/>
  <c r="E4" i="18"/>
  <c r="C6" i="18"/>
  <c r="E6" i="18"/>
  <c r="C8" i="18"/>
  <c r="E8" i="18"/>
  <c r="C10" i="18"/>
  <c r="E10" i="18"/>
  <c r="C12" i="18"/>
  <c r="E12" i="18"/>
  <c r="C4" i="16"/>
  <c r="E4" i="16"/>
  <c r="C6" i="16"/>
  <c r="E6" i="16"/>
  <c r="C8" i="16"/>
  <c r="E8" i="16"/>
  <c r="C10" i="16"/>
  <c r="E10" i="16"/>
  <c r="C12" i="16"/>
  <c r="E12" i="16"/>
  <c r="C4" i="14"/>
  <c r="C3" i="14" s="1"/>
  <c r="E4" i="14"/>
  <c r="E3" i="14" s="1"/>
  <c r="C6" i="14"/>
  <c r="E6" i="14"/>
  <c r="C8" i="14"/>
  <c r="E8" i="14"/>
  <c r="C10" i="14"/>
  <c r="E10" i="14"/>
  <c r="C12" i="14"/>
  <c r="E12" i="14"/>
  <c r="B3" i="24"/>
  <c r="B3" i="23"/>
  <c r="B3" i="22"/>
  <c r="B3" i="21"/>
  <c r="B3" i="20"/>
  <c r="B3" i="19" l="1"/>
  <c r="B3" i="18"/>
  <c r="B3" i="17"/>
  <c r="B3" i="16" l="1"/>
  <c r="B3" i="25" l="1"/>
  <c r="B3" i="15" l="1"/>
  <c r="G3" i="25" l="1"/>
  <c r="G3" i="24"/>
  <c r="G3" i="23"/>
  <c r="H3" i="22"/>
  <c r="G3" i="21"/>
  <c r="E3" i="20"/>
  <c r="H3" i="19"/>
  <c r="G3" i="18"/>
  <c r="H3" i="17"/>
  <c r="H3" i="16"/>
  <c r="H3" i="15"/>
  <c r="F3" i="18" l="1"/>
  <c r="D3" i="18"/>
  <c r="H3" i="18"/>
  <c r="D3" i="25"/>
  <c r="F3" i="25"/>
  <c r="H3" i="25"/>
  <c r="C3" i="25"/>
  <c r="E3" i="25"/>
  <c r="D3" i="24"/>
  <c r="F3" i="24"/>
  <c r="H3" i="24"/>
  <c r="C3" i="24"/>
  <c r="E3" i="24"/>
  <c r="D3" i="23"/>
  <c r="F3" i="23"/>
  <c r="H3" i="23"/>
  <c r="C3" i="23"/>
  <c r="E3" i="23"/>
  <c r="C3" i="22"/>
  <c r="E3" i="22"/>
  <c r="G3" i="22"/>
  <c r="D3" i="22"/>
  <c r="F3" i="22"/>
  <c r="D3" i="21"/>
  <c r="F3" i="21"/>
  <c r="H3" i="21"/>
  <c r="C3" i="21"/>
  <c r="E3" i="21"/>
  <c r="C3" i="20"/>
  <c r="G3" i="20"/>
  <c r="D3" i="20"/>
  <c r="F3" i="20"/>
  <c r="H3" i="20"/>
  <c r="C3" i="19"/>
  <c r="E3" i="19"/>
  <c r="G3" i="19"/>
  <c r="D3" i="19"/>
  <c r="F3" i="19"/>
  <c r="C3" i="18"/>
  <c r="E3" i="18"/>
  <c r="C3" i="17"/>
  <c r="E3" i="17"/>
  <c r="G3" i="17"/>
  <c r="D3" i="17"/>
  <c r="F3" i="17"/>
  <c r="C3" i="16"/>
  <c r="E3" i="16"/>
  <c r="G3" i="16"/>
  <c r="D3" i="16"/>
  <c r="F3" i="16"/>
  <c r="C3" i="15"/>
  <c r="E3" i="15"/>
  <c r="G3" i="15"/>
  <c r="D3" i="15"/>
  <c r="F3" i="15"/>
  <c r="B3" i="14"/>
</calcChain>
</file>

<file path=xl/sharedStrings.xml><?xml version="1.0" encoding="utf-8"?>
<sst xmlns="http://schemas.openxmlformats.org/spreadsheetml/2006/main" count="45" uniqueCount="23">
  <si>
    <t>Notas</t>
  </si>
  <si>
    <t xml:space="preserve"> </t>
  </si>
  <si>
    <t>Configuración del calendario</t>
  </si>
  <si>
    <t>Año</t>
  </si>
  <si>
    <t>Inicio de la semana</t>
  </si>
  <si>
    <t>lunes</t>
  </si>
  <si>
    <t>Secretaria Distrital de Movilidad                         Proceso de formacion                        Hora  9: 00 am                            Lugar : Casa comunitaria de la Concordia                 Sub red Centro Oriente                        Jornadas de fortalecimiento y prevencion del consumo, salud sexual y reproductiva "Sin Mente por l salud mental"                                                                   Hora 6:00 am                                        Lugar  Colegio ESNALCO</t>
  </si>
  <si>
    <t>Sub red Centro Oriente         Jornadas de fortalecimiento y prevencion del consumo, salud sexual y reproductiva "Sin Mente por l salud mental"                                                                   Hora 6:00 am                                        Lugar  Colegio ESNALCO</t>
  </si>
  <si>
    <t>Secretaria Distrital de Habitat : feria de vivienda, por definir fecha,                                                                                            La actividad de PACTANDO esta por definir lugar y fecha.</t>
  </si>
  <si>
    <r>
      <rPr>
        <b/>
        <sz val="9"/>
        <color theme="1" tint="0.14999847407452621"/>
        <rFont val="Lucida Bright"/>
        <family val="1"/>
        <scheme val="minor"/>
      </rPr>
      <t>Secretaria Distrital de Integración Social Juventud: Concejo local operativo de la politica social - CLOPS de juventud</t>
    </r>
    <r>
      <rPr>
        <sz val="9"/>
        <color theme="1" tint="0.14999847407452621"/>
        <rFont val="Lucida Bright"/>
        <family val="1"/>
        <scheme val="minor"/>
      </rPr>
      <t xml:space="preserve">      Hora  5:00 pm                         Lugar :Plazoleta del Rosario                                            </t>
    </r>
    <r>
      <rPr>
        <b/>
        <sz val="9"/>
        <color theme="1" tint="0.14999847407452621"/>
        <rFont val="Lucida Bright"/>
        <family val="1"/>
        <scheme val="minor"/>
      </rPr>
      <t xml:space="preserve">Instituto Distrital de la participacion y accion comunal  Sub direccion de promocion de la paticipacion CLIP    </t>
    </r>
    <r>
      <rPr>
        <sz val="9"/>
        <color theme="1" tint="0.14999847407452621"/>
        <rFont val="Lucida Bright"/>
        <family val="1"/>
        <scheme val="minor"/>
      </rPr>
      <t xml:space="preserve"> Encuentro local de las comisiones  intersectoriales de participacion - CLIP                                             Hora 8:00 am - 1:00pm                                                         Lugr Universidad ECCI</t>
    </r>
  </si>
  <si>
    <r>
      <rPr>
        <b/>
        <sz val="9"/>
        <color theme="1" tint="0.14999847407452621"/>
        <rFont val="Lucida Bright"/>
        <family val="1"/>
        <scheme val="minor"/>
      </rPr>
      <t>Instituto Distrital de la participacion y accion comunal - Etnias</t>
    </r>
    <r>
      <rPr>
        <sz val="9"/>
        <color theme="1" tint="0.14999847407452621"/>
        <rFont val="Lucida Bright"/>
        <family val="1"/>
        <scheme val="minor"/>
      </rPr>
      <t xml:space="preserve">                           Pacto contra el racismo                                  Hora 9:00 pm   </t>
    </r>
  </si>
  <si>
    <r>
      <rPr>
        <b/>
        <sz val="9"/>
        <color theme="1" tint="0.14999847407452621"/>
        <rFont val="Lucida Bright"/>
        <family val="1"/>
        <scheme val="minor"/>
      </rPr>
      <t xml:space="preserve">Instituto Distrital de la participacion y accion comunal - Etnias  </t>
    </r>
    <r>
      <rPr>
        <sz val="9"/>
        <color theme="1" tint="0.14999847407452621"/>
        <rFont val="Lucida Bright"/>
        <family val="1"/>
        <scheme val="minor"/>
      </rPr>
      <t xml:space="preserve">                         Pacto contra el racismo                                  Hora 9:00 pm   </t>
    </r>
  </si>
  <si>
    <r>
      <rPr>
        <b/>
        <sz val="9"/>
        <color theme="1" tint="0.14999847407452621"/>
        <rFont val="Lucida Bright"/>
        <family val="1"/>
        <scheme val="minor"/>
      </rPr>
      <t xml:space="preserve">Instituto Distrital de la participacion y accion comunal - Etnias  </t>
    </r>
    <r>
      <rPr>
        <sz val="9"/>
        <color theme="1" tint="0.14999847407452621"/>
        <rFont val="Lucida Bright"/>
        <family val="1"/>
        <scheme val="minor"/>
      </rPr>
      <t xml:space="preserve">                         Afrocolombianidad                                   Hora 2:00 pm   </t>
    </r>
  </si>
  <si>
    <r>
      <rPr>
        <b/>
        <sz val="9"/>
        <color theme="1" tint="0.14999847407452621"/>
        <rFont val="Lucida Bright"/>
        <family val="1"/>
        <scheme val="minor"/>
      </rPr>
      <t xml:space="preserve">Secretaria Distrital de Salud </t>
    </r>
    <r>
      <rPr>
        <sz val="9"/>
        <color theme="1" tint="0.14999847407452621"/>
        <rFont val="Lucida Bright"/>
        <family val="1"/>
        <scheme val="minor"/>
      </rPr>
      <t xml:space="preserve">                                Jornada local cuidado de la salud Salud a mi Barrio. Salud a mi Vereda                            Hora 8:00 am                                      Lugar : Frente a la iglesia de Egipto                                             </t>
    </r>
    <r>
      <rPr>
        <b/>
        <sz val="9"/>
        <color theme="1" tint="0.14999847407452621"/>
        <rFont val="Lucida Bright"/>
        <family val="1"/>
        <scheme val="minor"/>
      </rPr>
      <t xml:space="preserve">Instituto Distrital de la participacion y accion comunal - Etnias  </t>
    </r>
    <r>
      <rPr>
        <sz val="9"/>
        <color theme="1" tint="0.14999847407452621"/>
        <rFont val="Lucida Bright"/>
        <family val="1"/>
        <scheme val="minor"/>
      </rPr>
      <t xml:space="preserve">                         Afrocolombianidad                                   Hora 2:00 pm           </t>
    </r>
  </si>
  <si>
    <r>
      <rPr>
        <b/>
        <sz val="9"/>
        <color theme="1" tint="0.14999847407452621"/>
        <rFont val="Lucida Bright"/>
        <family val="1"/>
        <scheme val="minor"/>
      </rPr>
      <t>Instituto Distrital de Participacion y Accion Comunal - PACTANDO</t>
    </r>
    <r>
      <rPr>
        <sz val="9"/>
        <color theme="1" tint="0.14999847407452621"/>
        <rFont val="Lucida Bright"/>
        <family val="1"/>
        <scheme val="minor"/>
      </rPr>
      <t>:  Reunion de entidades del pacto de Santa Barbara</t>
    </r>
  </si>
  <si>
    <r>
      <rPr>
        <b/>
        <sz val="9"/>
        <color theme="1" tint="0.14999847407452621"/>
        <rFont val="Lucida Bright"/>
        <family val="1"/>
        <scheme val="minor"/>
      </rPr>
      <t xml:space="preserve">Sub red Centro Oriente   </t>
    </r>
    <r>
      <rPr>
        <sz val="9"/>
        <color theme="1" tint="0.14999847407452621"/>
        <rFont val="Lucida Bright"/>
        <family val="1"/>
        <scheme val="minor"/>
      </rPr>
      <t xml:space="preserve">      Jornadas de fortalecimiento y prevencion del consumo, salud sexual y reproductiva "Sin Mente por l salud mental"                                                                   Hora 6:00 am                                        Lugar  Colegio ESNALCO</t>
    </r>
  </si>
  <si>
    <r>
      <rPr>
        <b/>
        <sz val="9"/>
        <color theme="1" tint="0.14999847407452621"/>
        <rFont val="Lucida Bright"/>
        <family val="1"/>
        <scheme val="minor"/>
      </rPr>
      <t xml:space="preserve">Sub red Centro Oriente     </t>
    </r>
    <r>
      <rPr>
        <sz val="9"/>
        <color theme="1" tint="0.14999847407452621"/>
        <rFont val="Lucida Bright"/>
        <family val="1"/>
        <scheme val="minor"/>
      </rPr>
      <t xml:space="preserve">                  Jornadas de fortalecimiento y prevencion del consumo, salud sexual y reproductiva "Sin Mente por l salud mental"                                                                   Hora 6:00 am                                        Lugar  Colegio ESNALCO                 Secretaria Distrital de Cultura Recreacion y Deporte                    Inscripcion electores y candidatos de cultura y deporte                            Hora 10:00 am - 1:00 pm               Lugar Colegio IED</t>
    </r>
  </si>
  <si>
    <r>
      <rPr>
        <b/>
        <sz val="9"/>
        <color theme="1" tint="0.14999847407452621"/>
        <rFont val="Lucida Bright"/>
        <family val="1"/>
        <scheme val="minor"/>
      </rPr>
      <t xml:space="preserve">Sub red Centro Oriente   </t>
    </r>
    <r>
      <rPr>
        <sz val="9"/>
        <color theme="1" tint="0.14999847407452621"/>
        <rFont val="Lucida Bright"/>
        <family val="1"/>
        <scheme val="minor"/>
      </rPr>
      <t xml:space="preserve">      Jornadas de fortalecimiento y prevencion del consumo, salud sexual y reproductiva "Sin Mente por l salud mental"                                                                   Hora 6:00 am                                        Lugar  Colegio ESNALCO           Secretaria Distrital de Movilidad Trasmilenio: Rendicion de cuentas  personalizacion  de tarjeta tu llave                                                   Hora 9:00 am                      Lugar  Colegio Mayor de San Bartolome</t>
    </r>
  </si>
  <si>
    <r>
      <rPr>
        <b/>
        <sz val="9"/>
        <color theme="1" tint="0.14999847407452621"/>
        <rFont val="Lucida Bright"/>
        <family val="1"/>
        <scheme val="minor"/>
      </rPr>
      <t xml:space="preserve">Secretaria Distrital de Movilidad   </t>
    </r>
    <r>
      <rPr>
        <sz val="9"/>
        <color theme="1" tint="0.14999847407452621"/>
        <rFont val="Lucida Bright"/>
        <family val="1"/>
        <scheme val="minor"/>
      </rPr>
      <t xml:space="preserve">                                         Rendicion de cuentas                                                    Hora 9:am                                                   Lugar Plaza de mercado de la Concordia                                 </t>
    </r>
    <r>
      <rPr>
        <b/>
        <sz val="9"/>
        <color theme="1" tint="0.14999847407452621"/>
        <rFont val="Lucida Bright"/>
        <family val="1"/>
        <scheme val="minor"/>
      </rPr>
      <t>Sub red Centro Orient</t>
    </r>
    <r>
      <rPr>
        <sz val="9"/>
        <color theme="1" tint="0.14999847407452621"/>
        <rFont val="Lucida Bright"/>
        <family val="1"/>
        <scheme val="minor"/>
      </rPr>
      <t xml:space="preserve">e         Jornadas de fortalecimiento y prevencion del consumo, salud sexual y reproductiva "Sin Mente por l salud mental"                                                                   Hora 6:00 am                                        Lugar  Colegio ESNALCO                </t>
    </r>
    <r>
      <rPr>
        <b/>
        <sz val="9"/>
        <color theme="1" tint="0.14999847407452621"/>
        <rFont val="Lucida Bright"/>
        <family val="1"/>
        <scheme val="minor"/>
      </rPr>
      <t>Secretaria Distrital de Cultura Recreacion y Deporte</t>
    </r>
    <r>
      <rPr>
        <sz val="9"/>
        <color theme="1" tint="0.14999847407452621"/>
        <rFont val="Lucida Bright"/>
        <family val="1"/>
        <scheme val="minor"/>
      </rPr>
      <t xml:space="preserve">                    Inscripcion electores y candidatos de cultura y deporte                            Hora 10:00 am - 1:00 pm               Lugar asa comunitaria La Concordia</t>
    </r>
  </si>
  <si>
    <r>
      <rPr>
        <b/>
        <sz val="9"/>
        <color theme="1" tint="0.14999847407452621"/>
        <rFont val="Lucida Bright"/>
        <family val="1"/>
        <scheme val="minor"/>
      </rPr>
      <t xml:space="preserve">Sub red Centro Oriente </t>
    </r>
    <r>
      <rPr>
        <sz val="9"/>
        <color theme="1" tint="0.14999847407452621"/>
        <rFont val="Lucida Bright"/>
        <family val="1"/>
        <scheme val="minor"/>
      </rPr>
      <t xml:space="preserve">        Jornadas de fortalecimiento y prevencion del consumo, salud sexual y reproductiva "Sin Mente por l salud mental"                                                                   Hora 6:00 am                                        Lugar  Colegio ESNALCO                 </t>
    </r>
    <r>
      <rPr>
        <b/>
        <sz val="9"/>
        <color theme="1" tint="0.14999847407452621"/>
        <rFont val="Lucida Bright"/>
        <family val="1"/>
        <scheme val="minor"/>
      </rPr>
      <t>Secretaria Distrital de Movilidad Trasmilenio:</t>
    </r>
    <r>
      <rPr>
        <sz val="9"/>
        <color theme="1" tint="0.14999847407452621"/>
        <rFont val="Lucida Bright"/>
        <family val="1"/>
        <scheme val="minor"/>
      </rPr>
      <t xml:space="preserve"> Rendicion de cuentas  personalizacion  de tarjeta tu llave                                                   Hora 9:00 am                      Lugar  Plaza de Mercado La Concordia </t>
    </r>
  </si>
  <si>
    <r>
      <rPr>
        <b/>
        <sz val="9"/>
        <color theme="1" tint="0.14999847407452621"/>
        <rFont val="Lucida Bright"/>
        <family val="1"/>
        <scheme val="minor"/>
      </rPr>
      <t xml:space="preserve">Secretaria Distrital de Movilidad  </t>
    </r>
    <r>
      <rPr>
        <sz val="9"/>
        <color theme="1" tint="0.14999847407452621"/>
        <rFont val="Lucida Bright"/>
        <family val="1"/>
        <scheme val="minor"/>
      </rPr>
      <t xml:space="preserve">                           Proceso de formacion                        Hora  9: 00 am                            Lugar : Casa comunitaria de la Concordia                        </t>
    </r>
    <r>
      <rPr>
        <b/>
        <sz val="9"/>
        <color theme="1" tint="0.14999847407452621"/>
        <rFont val="Lucida Bright"/>
        <family val="1"/>
        <scheme val="minor"/>
      </rPr>
      <t xml:space="preserve"> Sub red Centro Oriente        </t>
    </r>
    <r>
      <rPr>
        <sz val="9"/>
        <color theme="1" tint="0.14999847407452621"/>
        <rFont val="Lucida Bright"/>
        <family val="1"/>
        <scheme val="minor"/>
      </rPr>
      <t xml:space="preserve"> Jornadas de fortalecimiento y prevencion del consumo, salud sexual y reproductiva "Sin Mente por l salud mental"                                                                   Hora 6:00 am                                        Lugar  Colegio ESNALCO</t>
    </r>
  </si>
  <si>
    <r>
      <rPr>
        <b/>
        <sz val="9"/>
        <color theme="1" tint="0.14999847407452621"/>
        <rFont val="Lucida Bright"/>
        <family val="1"/>
        <scheme val="minor"/>
      </rPr>
      <t xml:space="preserve">Casa Jauria - Es Cultura Local Secretaria Distrital de Cultura Recreacion y Deporte    </t>
    </r>
    <r>
      <rPr>
        <sz val="9"/>
        <color theme="1" tint="0.14999847407452621"/>
        <rFont val="Lucida Bright"/>
        <family val="1"/>
        <scheme val="minor"/>
      </rPr>
      <t xml:space="preserve">                Recorridos de patrimonio Bizarro                            Hora 2:00 pm                          Lugar Plaza de Bolivar</t>
    </r>
  </si>
  <si>
    <r>
      <rPr>
        <b/>
        <sz val="9"/>
        <color theme="1" tint="0.14999847407452621"/>
        <rFont val="Lucida Bright"/>
        <family val="1"/>
        <scheme val="minor"/>
      </rPr>
      <t xml:space="preserve">Sub red Centro Oriente    </t>
    </r>
    <r>
      <rPr>
        <sz val="9"/>
        <color theme="1" tint="0.14999847407452621"/>
        <rFont val="Lucida Bright"/>
        <family val="1"/>
        <scheme val="minor"/>
      </rPr>
      <t xml:space="preserve">     Jornadas de fortalecimiento y prevencion del consumo, salud sexual y reproductiva "Sin Mente por l salud mental"     Hora 6:00 am                                        Lugar  Colegio ESNALCO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</si>
</sst>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40" x14ac:knownFonts="1">
    <font>
      <sz val="11"/>
      <color theme="1" tint="0.24994659260841701"/>
      <name val="Lucida Bright"/>
      <family val="2"/>
      <scheme val="minor"/>
    </font>
    <font>
      <sz val="11"/>
      <color theme="1"/>
      <name val="Lucida Bright"/>
      <family val="2"/>
      <scheme val="minor"/>
    </font>
    <font>
      <sz val="8"/>
      <name val="Arial"/>
      <family val="2"/>
    </font>
    <font>
      <b/>
      <sz val="11"/>
      <color theme="0"/>
      <name val="Lucida Bright"/>
      <family val="2"/>
      <scheme val="minor"/>
    </font>
    <font>
      <b/>
      <sz val="14"/>
      <color theme="0"/>
      <name val="Lucida Bright"/>
      <family val="2"/>
      <scheme val="minor"/>
    </font>
    <font>
      <sz val="35"/>
      <color theme="4"/>
      <name val="Lucida Bright"/>
      <family val="2"/>
      <scheme val="minor"/>
    </font>
    <font>
      <sz val="12"/>
      <color theme="4" tint="-0.24994659260841701"/>
      <name val="Cambria"/>
      <family val="1"/>
      <scheme val="major"/>
    </font>
    <font>
      <sz val="11"/>
      <color theme="1" tint="0.34998626667073579"/>
      <name val="Lucida Bright"/>
      <family val="2"/>
      <scheme val="minor"/>
    </font>
    <font>
      <sz val="11"/>
      <color theme="4" tint="-0.24994659260841701"/>
      <name val="Lucida Bright"/>
      <family val="2"/>
      <scheme val="minor"/>
    </font>
    <font>
      <sz val="11"/>
      <color indexed="63"/>
      <name val="Lucida Bright"/>
      <family val="2"/>
      <scheme val="minor"/>
    </font>
    <font>
      <sz val="11"/>
      <name val="Lucida Bright"/>
      <family val="2"/>
      <scheme val="minor"/>
    </font>
    <font>
      <b/>
      <sz val="11"/>
      <color theme="1" tint="0.34998626667073579"/>
      <name val="Lucida Bright"/>
      <family val="2"/>
      <scheme val="minor"/>
    </font>
    <font>
      <sz val="11"/>
      <color theme="1" tint="0.24994659260841701"/>
      <name val="Lucida Bright"/>
      <family val="2"/>
      <scheme val="minor"/>
    </font>
    <font>
      <sz val="12"/>
      <color theme="8" tint="-0.249977111117893"/>
      <name val="Lucida Bright"/>
      <family val="1"/>
      <scheme val="minor"/>
    </font>
    <font>
      <sz val="11"/>
      <color theme="1" tint="0.14999847407452621"/>
      <name val="Lucida Bright"/>
      <family val="1"/>
      <scheme val="minor"/>
    </font>
    <font>
      <sz val="35"/>
      <color theme="1" tint="0.14999847407452621"/>
      <name val="Lucida Bright"/>
      <family val="1"/>
      <scheme val="minor"/>
    </font>
    <font>
      <sz val="12"/>
      <color theme="1" tint="0.14999847407452621"/>
      <name val="Lucida Bright"/>
      <family val="1"/>
      <scheme val="minor"/>
    </font>
    <font>
      <sz val="10"/>
      <color theme="1" tint="0.14999847407452621"/>
      <name val="Lucida Bright"/>
      <family val="1"/>
      <scheme val="minor"/>
    </font>
    <font>
      <sz val="9"/>
      <color theme="1" tint="0.14999847407452621"/>
      <name val="Lucida Bright"/>
      <family val="1"/>
      <scheme val="minor"/>
    </font>
    <font>
      <sz val="11"/>
      <color theme="1" tint="0.14999847407452621"/>
      <name val="Lucida Bright"/>
      <family val="2"/>
      <scheme val="minor"/>
    </font>
    <font>
      <sz val="35"/>
      <color theme="9" tint="-0.499984740745262"/>
      <name val="Cambria"/>
      <family val="1"/>
      <scheme val="major"/>
    </font>
    <font>
      <sz val="35"/>
      <color theme="8" tint="-0.499984740745262"/>
      <name val="Cambria"/>
      <family val="1"/>
      <scheme val="major"/>
    </font>
    <font>
      <sz val="35"/>
      <color theme="5" tint="-0.499984740745262"/>
      <name val="Cambria"/>
      <family val="1"/>
      <scheme val="major"/>
    </font>
    <font>
      <sz val="35"/>
      <color theme="7" tint="-0.499984740745262"/>
      <name val="Cambria"/>
      <family val="1"/>
      <scheme val="major"/>
    </font>
    <font>
      <sz val="12"/>
      <color theme="8" tint="-0.499984740745262"/>
      <name val="Lucida Bright"/>
      <family val="1"/>
      <scheme val="minor"/>
    </font>
    <font>
      <sz val="12"/>
      <color theme="9" tint="-0.499984740745262"/>
      <name val="Lucida Bright"/>
      <family val="1"/>
      <scheme val="minor"/>
    </font>
    <font>
      <sz val="12"/>
      <color theme="7" tint="-0.499984740745262"/>
      <name val="Lucida Bright"/>
      <family val="1"/>
      <scheme val="minor"/>
    </font>
    <font>
      <sz val="12"/>
      <color theme="5" tint="-0.499984740745262"/>
      <name val="Lucida Bright"/>
      <family val="1"/>
      <scheme val="minor"/>
    </font>
    <font>
      <sz val="11"/>
      <color rgb="FF006100"/>
      <name val="Lucida Bright"/>
      <family val="2"/>
      <scheme val="minor"/>
    </font>
    <font>
      <sz val="11"/>
      <color rgb="FF9C0006"/>
      <name val="Lucida Bright"/>
      <family val="2"/>
      <scheme val="minor"/>
    </font>
    <font>
      <sz val="11"/>
      <color rgb="FF9C5700"/>
      <name val="Lucida Bright"/>
      <family val="2"/>
      <scheme val="minor"/>
    </font>
    <font>
      <sz val="11"/>
      <color rgb="FF3F3F76"/>
      <name val="Lucida Bright"/>
      <family val="2"/>
      <scheme val="minor"/>
    </font>
    <font>
      <b/>
      <sz val="11"/>
      <color rgb="FF3F3F3F"/>
      <name val="Lucida Bright"/>
      <family val="2"/>
      <scheme val="minor"/>
    </font>
    <font>
      <b/>
      <sz val="11"/>
      <color rgb="FFFA7D00"/>
      <name val="Lucida Bright"/>
      <family val="2"/>
      <scheme val="minor"/>
    </font>
    <font>
      <sz val="11"/>
      <color rgb="FFFA7D00"/>
      <name val="Lucida Bright"/>
      <family val="2"/>
      <scheme val="minor"/>
    </font>
    <font>
      <sz val="11"/>
      <color rgb="FFFF0000"/>
      <name val="Lucida Bright"/>
      <family val="2"/>
      <scheme val="minor"/>
    </font>
    <font>
      <i/>
      <sz val="11"/>
      <color rgb="FF7F7F7F"/>
      <name val="Lucida Bright"/>
      <family val="2"/>
      <scheme val="minor"/>
    </font>
    <font>
      <b/>
      <sz val="11"/>
      <color theme="1"/>
      <name val="Lucida Bright"/>
      <family val="2"/>
      <scheme val="minor"/>
    </font>
    <font>
      <sz val="11"/>
      <color theme="0"/>
      <name val="Lucida Bright"/>
      <family val="2"/>
      <scheme val="minor"/>
    </font>
    <font>
      <b/>
      <sz val="9"/>
      <color theme="1" tint="0.14999847407452621"/>
      <name val="Lucida Bright"/>
      <family val="1"/>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top/>
      <bottom style="medium">
        <color theme="8" tint="-0.24994659260841701"/>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top style="thin">
        <color theme="0"/>
      </top>
      <bottom/>
      <diagonal/>
    </border>
    <border>
      <left/>
      <right/>
      <top/>
      <bottom style="medium">
        <color theme="9" tint="-0.24994659260841701"/>
      </bottom>
      <diagonal/>
    </border>
    <border>
      <left/>
      <right/>
      <top/>
      <bottom style="medium">
        <color theme="7" tint="-0.24994659260841701"/>
      </bottom>
      <diagonal/>
    </border>
    <border>
      <left/>
      <right/>
      <top/>
      <bottom style="medium">
        <color theme="5"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7"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8"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8" fillId="10"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1" fillId="13" borderId="12" applyNumberFormat="0" applyAlignment="0" applyProtection="0"/>
    <xf numFmtId="0" fontId="32" fillId="14" borderId="13" applyNumberFormat="0" applyAlignment="0" applyProtection="0"/>
    <xf numFmtId="0" fontId="33" fillId="14" borderId="12" applyNumberFormat="0" applyAlignment="0" applyProtection="0"/>
    <xf numFmtId="0" fontId="34" fillId="0" borderId="14" applyNumberFormat="0" applyFill="0" applyAlignment="0" applyProtection="0"/>
    <xf numFmtId="0" fontId="3" fillId="15" borderId="15" applyNumberFormat="0" applyAlignment="0" applyProtection="0"/>
    <xf numFmtId="0" fontId="35" fillId="0" borderId="0" applyNumberFormat="0" applyFill="0" applyBorder="0" applyAlignment="0" applyProtection="0"/>
    <xf numFmtId="0" fontId="12" fillId="16" borderId="16" applyNumberFormat="0" applyFont="0" applyAlignment="0" applyProtection="0"/>
    <xf numFmtId="0" fontId="36" fillId="0" borderId="0" applyNumberFormat="0" applyFill="0" applyBorder="0" applyAlignment="0" applyProtection="0"/>
    <xf numFmtId="0" fontId="37" fillId="0" borderId="1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38">
    <xf numFmtId="0" fontId="0" fillId="0" borderId="0" xfId="0">
      <alignment vertical="top"/>
    </xf>
    <xf numFmtId="0" fontId="14" fillId="0" borderId="0" xfId="0" applyFont="1">
      <alignment vertical="top"/>
    </xf>
    <xf numFmtId="0" fontId="14" fillId="0" borderId="0" xfId="2" applyFont="1" applyFill="1" applyBorder="1" applyAlignment="1">
      <alignment vertical="center"/>
    </xf>
    <xf numFmtId="0" fontId="15" fillId="0" borderId="0" xfId="5" applyFont="1" applyFill="1" applyAlignment="1">
      <alignment horizontal="left" vertical="center"/>
    </xf>
    <xf numFmtId="0" fontId="17" fillId="0" borderId="0" xfId="0" applyFont="1">
      <alignment vertical="top"/>
    </xf>
    <xf numFmtId="0" fontId="18" fillId="0" borderId="0" xfId="0" applyFont="1" applyAlignment="1">
      <alignment horizontal="left" vertical="top" wrapText="1" indent="1"/>
    </xf>
    <xf numFmtId="0" fontId="16" fillId="0" borderId="0" xfId="0" applyFont="1" applyAlignment="1">
      <alignment horizontal="left" vertical="center" indent="1"/>
    </xf>
    <xf numFmtId="0" fontId="18" fillId="6" borderId="0" xfId="13" applyFont="1" applyFill="1" applyBorder="1" applyAlignment="1">
      <alignment horizontal="left" vertical="top" wrapText="1" indent="1"/>
    </xf>
    <xf numFmtId="0" fontId="17" fillId="6" borderId="7" xfId="14" applyFont="1" applyFill="1" applyBorder="1" applyAlignment="1">
      <alignment horizontal="center" vertical="center"/>
    </xf>
    <xf numFmtId="0" fontId="17" fillId="6" borderId="8" xfId="14" applyFont="1" applyFill="1" applyBorder="1" applyAlignment="1">
      <alignment horizontal="center" vertical="center"/>
    </xf>
    <xf numFmtId="0" fontId="17" fillId="0" borderId="5" xfId="16" applyFont="1" applyFill="1" applyBorder="1" applyAlignment="1">
      <alignment horizontal="center" vertical="center"/>
    </xf>
    <xf numFmtId="0" fontId="17" fillId="0" borderId="6" xfId="16" applyFont="1" applyFill="1" applyBorder="1" applyAlignment="1">
      <alignment horizontal="center" vertical="center"/>
    </xf>
    <xf numFmtId="0" fontId="19" fillId="0" borderId="0" xfId="0" applyFont="1">
      <alignment vertical="top"/>
    </xf>
    <xf numFmtId="0" fontId="18" fillId="7" borderId="0" xfId="13" applyFont="1" applyFill="1" applyBorder="1" applyAlignment="1">
      <alignment horizontal="left" vertical="top" wrapText="1" indent="1"/>
    </xf>
    <xf numFmtId="0" fontId="18" fillId="8" borderId="0" xfId="13" applyFont="1" applyFill="1" applyBorder="1" applyAlignment="1">
      <alignment horizontal="left" vertical="top" wrapText="1" indent="1"/>
    </xf>
    <xf numFmtId="0" fontId="18" fillId="9" borderId="0" xfId="13" applyFont="1" applyFill="1" applyBorder="1" applyAlignment="1">
      <alignment horizontal="left" vertical="top" wrapText="1" indent="1"/>
    </xf>
    <xf numFmtId="0" fontId="24" fillId="0" borderId="4" xfId="2" applyFont="1" applyFill="1" applyBorder="1" applyAlignment="1">
      <alignment horizontal="left" vertical="top" indent="1"/>
    </xf>
    <xf numFmtId="0" fontId="25" fillId="0" borderId="9" xfId="2" applyFont="1" applyFill="1" applyBorder="1" applyAlignment="1">
      <alignment horizontal="left" vertical="top" indent="1"/>
    </xf>
    <xf numFmtId="0" fontId="26" fillId="0" borderId="10" xfId="2" applyFont="1" applyFill="1" applyBorder="1" applyAlignment="1">
      <alignment horizontal="left" vertical="top" indent="1"/>
    </xf>
    <xf numFmtId="0" fontId="27" fillId="0" borderId="11" xfId="2" applyFont="1" applyFill="1" applyBorder="1" applyAlignment="1">
      <alignment horizontal="left" vertical="top" indent="1"/>
    </xf>
    <xf numFmtId="168" fontId="16" fillId="0" borderId="0" xfId="12" applyFont="1" applyAlignment="1">
      <alignment horizontal="left" vertical="center" indent="1"/>
    </xf>
    <xf numFmtId="168" fontId="16" fillId="6" borderId="0" xfId="13" applyNumberFormat="1" applyFont="1" applyFill="1" applyBorder="1" applyAlignment="1">
      <alignment horizontal="left" vertical="center" wrapText="1" indent="1"/>
    </xf>
    <xf numFmtId="168" fontId="16" fillId="8" borderId="0" xfId="13" applyNumberFormat="1" applyFont="1" applyFill="1" applyBorder="1" applyAlignment="1">
      <alignment horizontal="left" vertical="center" wrapText="1" indent="1"/>
    </xf>
    <xf numFmtId="168" fontId="16" fillId="9" borderId="0" xfId="13" applyNumberFormat="1" applyFont="1" applyFill="1" applyBorder="1" applyAlignment="1">
      <alignment horizontal="left" vertical="center" wrapText="1" indent="1"/>
    </xf>
    <xf numFmtId="168" fontId="16" fillId="7" borderId="0" xfId="13" applyNumberFormat="1" applyFont="1" applyFill="1" applyBorder="1" applyAlignment="1">
      <alignment horizontal="left" vertical="center" wrapText="1" indent="1"/>
    </xf>
    <xf numFmtId="0" fontId="21" fillId="0" borderId="0" xfId="5" applyFont="1" applyFill="1" applyBorder="1">
      <alignment vertical="center"/>
    </xf>
    <xf numFmtId="0" fontId="14" fillId="6" borderId="0" xfId="11" applyFont="1" applyFill="1" applyBorder="1" applyAlignment="1">
      <alignment horizontal="left" vertical="center" wrapText="1" indent="1"/>
    </xf>
    <xf numFmtId="0" fontId="18" fillId="6" borderId="0" xfId="11" applyFont="1" applyFill="1" applyBorder="1">
      <alignment horizontal="left" vertical="top" wrapText="1" indent="1"/>
    </xf>
    <xf numFmtId="0" fontId="13" fillId="0" borderId="4" xfId="15" applyFont="1" applyFill="1" applyBorder="1" applyAlignment="1">
      <alignment horizontal="center" vertical="top"/>
    </xf>
    <xf numFmtId="0" fontId="20" fillId="0" borderId="0" xfId="5" applyFont="1" applyFill="1" applyBorder="1">
      <alignment vertical="center"/>
    </xf>
    <xf numFmtId="0" fontId="14" fillId="7" borderId="0" xfId="11" applyFont="1" applyFill="1" applyBorder="1" applyAlignment="1">
      <alignment horizontal="left" vertical="center" wrapText="1" indent="1"/>
    </xf>
    <xf numFmtId="0" fontId="18" fillId="7" borderId="0" xfId="11" applyFont="1" applyFill="1" applyBorder="1">
      <alignment horizontal="left" vertical="top" wrapText="1" indent="1"/>
    </xf>
    <xf numFmtId="0" fontId="23" fillId="0" borderId="0" xfId="5" applyFont="1" applyFill="1" applyBorder="1">
      <alignment vertical="center"/>
    </xf>
    <xf numFmtId="0" fontId="14" fillId="9" borderId="0" xfId="11" applyFont="1" applyFill="1" applyBorder="1" applyAlignment="1">
      <alignment horizontal="left" vertical="center" wrapText="1" indent="1"/>
    </xf>
    <xf numFmtId="0" fontId="18" fillId="9" borderId="0" xfId="11" applyFont="1" applyFill="1" applyBorder="1">
      <alignment horizontal="left" vertical="top" wrapText="1" indent="1"/>
    </xf>
    <xf numFmtId="0" fontId="22" fillId="0" borderId="0" xfId="5" applyFont="1" applyFill="1" applyBorder="1">
      <alignment vertical="center"/>
    </xf>
    <xf numFmtId="0" fontId="14" fillId="8" borderId="0" xfId="11" applyFont="1" applyFill="1" applyBorder="1" applyAlignment="1">
      <alignment horizontal="left" vertical="center" wrapText="1" indent="1"/>
    </xf>
    <xf numFmtId="0" fontId="18" fillId="8" borderId="0" xfId="11" applyFont="1" applyFill="1" applyBorder="1">
      <alignment horizontal="left" vertical="top" wrapText="1" indent="1"/>
    </xf>
  </cellXfs>
  <cellStyles count="50">
    <cellStyle name="20% - Énfasis1" xfId="29" builtinId="30" customBuiltin="1"/>
    <cellStyle name="20% - Énfasis2" xfId="32" builtinId="34" customBuiltin="1"/>
    <cellStyle name="20% - Énfasis3" xfId="36" builtinId="38" customBuiltin="1"/>
    <cellStyle name="20% - Énfasis4" xfId="40" builtinId="42" customBuiltin="1"/>
    <cellStyle name="20% - Énfasis5" xfId="43" builtinId="46" customBuiltin="1"/>
    <cellStyle name="20% - Énfasis6" xfId="47" builtinId="50" customBuiltin="1"/>
    <cellStyle name="40% - Énfasis1" xfId="1" builtinId="31" customBuiltin="1"/>
    <cellStyle name="40% - Énfasis2" xfId="33" builtinId="35" customBuiltin="1"/>
    <cellStyle name="40% - Énfasis3" xfId="37" builtinId="39" customBuiltin="1"/>
    <cellStyle name="40% - Énfasis4" xfId="41"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5" builtinId="48" customBuiltin="1"/>
    <cellStyle name="60% - Énfasis6" xfId="49" builtinId="52" customBuiltin="1"/>
    <cellStyle name="Bueno" xfId="17" builtinId="26" customBuiltin="1"/>
    <cellStyle name="Cálculo" xfId="22" builtinId="22" customBuiltin="1"/>
    <cellStyle name="Celda de comprobación" xfId="24" builtinId="23" customBuiltin="1"/>
    <cellStyle name="Celda vinculada" xfId="23" builtinId="24" customBuiltin="1"/>
    <cellStyle name="Con bandas" xfId="13" xr:uid="{00000000-0005-0000-0000-000003000000}"/>
    <cellStyle name="Día" xfId="12" xr:uid="{00000000-0005-0000-0000-000008000000}"/>
    <cellStyle name="Encabezado 1" xfId="2" builtinId="16" customBuiltin="1"/>
    <cellStyle name="Encabezado 4" xfId="11" builtinId="19" customBuiltin="1"/>
    <cellStyle name="Énfasis1" xfId="3" builtinId="29" customBuiltin="1"/>
    <cellStyle name="Énfasis2" xfId="31" builtinId="33" customBuiltin="1"/>
    <cellStyle name="Énfasis3" xfId="35" builtinId="37" customBuiltin="1"/>
    <cellStyle name="Énfasis4" xfId="39" builtinId="41" customBuiltin="1"/>
    <cellStyle name="Énfasis5" xfId="4" builtinId="45" customBuiltin="1"/>
    <cellStyle name="Énfasis6" xfId="46" builtinId="49" customBuiltin="1"/>
    <cellStyle name="Entrada" xfId="20" builtinId="20" customBuiltin="1"/>
    <cellStyle name="Entrada de configuración" xfId="14" xr:uid="{00000000-0005-0000-0000-00000F000000}"/>
    <cellStyle name="Incorrecto" xfId="18" builtinId="27" customBuiltin="1"/>
    <cellStyle name="Millares" xfId="6" builtinId="3" customBuiltin="1"/>
    <cellStyle name="Millares [0]" xfId="7" builtinId="6" customBuiltin="1"/>
    <cellStyle name="Moneda" xfId="8" builtinId="4" customBuiltin="1"/>
    <cellStyle name="Moneda [0]" xfId="9" builtinId="7" customBuiltin="1"/>
    <cellStyle name="Neutral" xfId="19" builtinId="28" customBuiltin="1"/>
    <cellStyle name="Normal" xfId="0" builtinId="0" customBuiltin="1"/>
    <cellStyle name="Notas" xfId="26" builtinId="10" customBuiltin="1"/>
    <cellStyle name="Porcentaje" xfId="10" builtinId="5" customBuiltin="1"/>
    <cellStyle name="Salida" xfId="21" builtinId="21" customBuiltin="1"/>
    <cellStyle name="Texto de advertencia" xfId="25" builtinId="11" customBuiltin="1"/>
    <cellStyle name="Texto explicativo" xfId="27" builtinId="53" customBuiltin="1"/>
    <cellStyle name="Título" xfId="5" builtinId="15" customBuiltin="1"/>
    <cellStyle name="Título 2" xfId="15" builtinId="17" customBuiltin="1"/>
    <cellStyle name="Título 3" xfId="16" builtinId="18" customBuiltin="1"/>
    <cellStyle name="Total" xfId="28" builtinId="25"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3" name="Imagen 2" descr="Edificios y un árbol en invierno" title="Encabezado de invierno">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1289816</xdr:colOff>
      <xdr:row>1</xdr:row>
      <xdr:rowOff>0</xdr:rowOff>
    </xdr:from>
    <xdr:to>
      <xdr:col>9</xdr:col>
      <xdr:colOff>28575</xdr:colOff>
      <xdr:row>1</xdr:row>
      <xdr:rowOff>1143000</xdr:rowOff>
    </xdr:to>
    <xdr:pic>
      <xdr:nvPicPr>
        <xdr:cNvPr id="2" name="Imagen 1" descr="Edificios y un árbol en otoño" title="Encabezado de otoño">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14141" y="114300"/>
          <a:ext cx="4187059"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1289816</xdr:colOff>
      <xdr:row>1</xdr:row>
      <xdr:rowOff>0</xdr:rowOff>
    </xdr:from>
    <xdr:to>
      <xdr:col>9</xdr:col>
      <xdr:colOff>28575</xdr:colOff>
      <xdr:row>1</xdr:row>
      <xdr:rowOff>1143000</xdr:rowOff>
    </xdr:to>
    <xdr:pic>
      <xdr:nvPicPr>
        <xdr:cNvPr id="2" name="Imagen 1" descr="Edificios y un árbol en otoño" title="Encabezado de otoño">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14141" y="114300"/>
          <a:ext cx="4187059"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agen 1" descr="Edificios y un árbol en invierno" title="Encabezado de invierno">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agen 1" descr="Edificios y un árbol en invierno" title="Encabezado de invierno">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3" name="Imagen 2" descr="Edificios y un árbol en primavera" title="Encabezado de primavera">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agen 1" descr="Edificios y un árbol en primavera" title="Encabezado de primavera">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7</xdr:col>
      <xdr:colOff>361950</xdr:colOff>
      <xdr:row>2</xdr:row>
      <xdr:rowOff>552450</xdr:rowOff>
    </xdr:to>
    <xdr:pic>
      <xdr:nvPicPr>
        <xdr:cNvPr id="2" name="Imagen 1" descr="Edificios y un árbol en primavera" title="Encabezado de primavera">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3" name="Imagen 2" descr="Edificios y un árbol en verano" title="Encabezado de verano">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agen 1" descr="Edificios y un árbol en verano" title="Encabezado de verano">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48300" y="114300"/>
          <a:ext cx="4152900"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agen 1" descr="Edificios y un árbol en verano" title="Encabezado de verano">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1289816</xdr:colOff>
      <xdr:row>1</xdr:row>
      <xdr:rowOff>0</xdr:rowOff>
    </xdr:from>
    <xdr:to>
      <xdr:col>9</xdr:col>
      <xdr:colOff>28575</xdr:colOff>
      <xdr:row>1</xdr:row>
      <xdr:rowOff>1143000</xdr:rowOff>
    </xdr:to>
    <xdr:pic>
      <xdr:nvPicPr>
        <xdr:cNvPr id="3" name="Imagen 2" descr="Edificios y un árbol en otoño" title="Encabezado de otoño">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14141" y="114300"/>
          <a:ext cx="4187059"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5">
      <a:majorFont>
        <a:latin typeface="Cambria"/>
        <a:ea typeface=""/>
        <a:cs typeface=""/>
      </a:majorFont>
      <a:minorFont>
        <a:latin typeface="Lucida Br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A1:L15"/>
  <sheetViews>
    <sheetView showGridLines="0" zoomScaleNormal="100" workbookViewId="0">
      <selection activeCell="K6" sqref="K6"/>
    </sheetView>
  </sheetViews>
  <sheetFormatPr baseColWidth="10" defaultColWidth="8.88671875" defaultRowHeight="14.25" x14ac:dyDescent="0.2"/>
  <cols>
    <col min="1" max="1" width="1.77734375" style="1" customWidth="1"/>
    <col min="2" max="8" width="15.44140625" style="1" customWidth="1"/>
    <col min="9" max="9" width="1.77734375" style="1" customWidth="1"/>
    <col min="10" max="10" width="8.77734375" style="1" customWidth="1"/>
    <col min="11" max="12" width="15.77734375" style="1" customWidth="1"/>
    <col min="13" max="13" width="1.77734375" style="1" customWidth="1"/>
    <col min="14" max="16384" width="8.88671875" style="1"/>
  </cols>
  <sheetData>
    <row r="1" spans="1:12" ht="9" customHeight="1" x14ac:dyDescent="0.2">
      <c r="I1" s="1" t="s">
        <v>1</v>
      </c>
    </row>
    <row r="2" spans="1:12" ht="100.5" customHeight="1" x14ac:dyDescent="0.2">
      <c r="B2" s="25" t="str">
        <f>"Enero "&amp;CalendarYear</f>
        <v>Enero 2023</v>
      </c>
      <c r="C2" s="25"/>
      <c r="D2" s="25"/>
      <c r="E2" s="2"/>
      <c r="F2" s="2"/>
      <c r="G2" s="2"/>
      <c r="H2" s="3"/>
    </row>
    <row r="3" spans="1:12" s="4" customFormat="1" ht="19.5" customHeight="1" thickBot="1" x14ac:dyDescent="0.25">
      <c r="A3" s="1"/>
      <c r="B3" s="16" t="str">
        <f>InicioDeLaSemana</f>
        <v>lunes</v>
      </c>
      <c r="C3" s="16" t="str">
        <f>TEXT(C4,"dddd")</f>
        <v>martes</v>
      </c>
      <c r="D3" s="16" t="str">
        <f t="shared" ref="D3:H3" si="0">TEXT(D4,"dddd")</f>
        <v>miércoles</v>
      </c>
      <c r="E3" s="16" t="str">
        <f t="shared" si="0"/>
        <v>jueves</v>
      </c>
      <c r="F3" s="16" t="str">
        <f t="shared" si="0"/>
        <v>viernes</v>
      </c>
      <c r="G3" s="16" t="str">
        <f t="shared" si="0"/>
        <v>sábado</v>
      </c>
      <c r="H3" s="16" t="str">
        <f t="shared" si="0"/>
        <v>domingo</v>
      </c>
      <c r="K3" s="28" t="s">
        <v>2</v>
      </c>
      <c r="L3" s="28"/>
    </row>
    <row r="4" spans="1:12" s="6" customFormat="1" ht="19.5" customHeight="1" x14ac:dyDescent="0.2">
      <c r="B4" s="20">
        <f t="array" ref="B4:H4">DaysAndWeeks+DATE(CalendarYear,1,1)-WEEKDAY(DATE(CalendarYear,1,1),(InicioDeLaSemana="lunes")+1)+1</f>
        <v>44921</v>
      </c>
      <c r="C4" s="20">
        <v>44922</v>
      </c>
      <c r="D4" s="20">
        <v>44923</v>
      </c>
      <c r="E4" s="20">
        <v>44924</v>
      </c>
      <c r="F4" s="20">
        <v>44925</v>
      </c>
      <c r="G4" s="20">
        <v>44926</v>
      </c>
      <c r="H4" s="20">
        <v>44927</v>
      </c>
      <c r="K4" s="10" t="s">
        <v>3</v>
      </c>
      <c r="L4" s="11" t="s">
        <v>4</v>
      </c>
    </row>
    <row r="5" spans="1:12" s="5" customFormat="1" ht="48" customHeight="1" x14ac:dyDescent="0.2">
      <c r="K5" s="8">
        <v>2023</v>
      </c>
      <c r="L5" s="9" t="s">
        <v>5</v>
      </c>
    </row>
    <row r="6" spans="1:12" s="6" customFormat="1" ht="19.5" customHeight="1" x14ac:dyDescent="0.2">
      <c r="B6" s="21">
        <f t="array" ref="B6:H6">DaysAndWeeks+DATE(CalendarYear,1,1)-WEEKDAY(DATE(CalendarYear,1,1),(InicioDeLaSemana="lunes")+1)+8</f>
        <v>44928</v>
      </c>
      <c r="C6" s="21">
        <v>44929</v>
      </c>
      <c r="D6" s="21">
        <v>44930</v>
      </c>
      <c r="E6" s="21">
        <v>44931</v>
      </c>
      <c r="F6" s="21">
        <v>44932</v>
      </c>
      <c r="G6" s="21">
        <v>44933</v>
      </c>
      <c r="H6" s="21">
        <v>44934</v>
      </c>
    </row>
    <row r="7" spans="1:12" s="5" customFormat="1" ht="48" customHeight="1" x14ac:dyDescent="0.2">
      <c r="B7" s="7"/>
      <c r="C7" s="7"/>
      <c r="D7" s="7"/>
      <c r="E7" s="7"/>
      <c r="F7" s="7"/>
      <c r="G7" s="7"/>
      <c r="H7" s="7"/>
    </row>
    <row r="8" spans="1:12" s="6" customFormat="1" ht="19.5" customHeight="1" x14ac:dyDescent="0.2">
      <c r="B8" s="20">
        <f t="array" ref="B8:H8">DaysAndWeeks+DATE(CalendarYear,1,1)-WEEKDAY(DATE(CalendarYear,1,1),(InicioDeLaSemana="lunes")+1)+15</f>
        <v>44935</v>
      </c>
      <c r="C8" s="20">
        <v>44936</v>
      </c>
      <c r="D8" s="20">
        <v>44937</v>
      </c>
      <c r="E8" s="20">
        <v>44938</v>
      </c>
      <c r="F8" s="20">
        <v>44939</v>
      </c>
      <c r="G8" s="20">
        <v>44940</v>
      </c>
      <c r="H8" s="20">
        <v>44941</v>
      </c>
    </row>
    <row r="9" spans="1:12" s="5" customFormat="1" ht="48" customHeight="1" x14ac:dyDescent="0.2"/>
    <row r="10" spans="1:12" s="6" customFormat="1" ht="19.5" customHeight="1" x14ac:dyDescent="0.2">
      <c r="B10" s="21">
        <f t="array" ref="B10:H10">DaysAndWeeks+DATE(CalendarYear,1,1)-WEEKDAY(DATE(CalendarYear,1,1),(InicioDeLaSemana="lunes")+1)+22</f>
        <v>44942</v>
      </c>
      <c r="C10" s="21">
        <v>44943</v>
      </c>
      <c r="D10" s="21">
        <v>44944</v>
      </c>
      <c r="E10" s="21">
        <v>44945</v>
      </c>
      <c r="F10" s="21">
        <v>44946</v>
      </c>
      <c r="G10" s="21">
        <v>44947</v>
      </c>
      <c r="H10" s="21">
        <v>44948</v>
      </c>
    </row>
    <row r="11" spans="1:12" s="5" customFormat="1" ht="48" customHeight="1" x14ac:dyDescent="0.2">
      <c r="B11" s="7"/>
      <c r="C11" s="7"/>
      <c r="D11" s="7"/>
      <c r="E11" s="7"/>
      <c r="F11" s="7"/>
      <c r="G11" s="7"/>
      <c r="H11" s="7"/>
    </row>
    <row r="12" spans="1:12" s="6" customFormat="1" ht="19.5" customHeight="1" x14ac:dyDescent="0.2">
      <c r="B12" s="20">
        <f t="array" ref="B12:H12">DaysAndWeeks+DATE(CalendarYear,1,1)-WEEKDAY(DATE(CalendarYear,1,1),(InicioDeLaSemana="lunes")+1)+29</f>
        <v>44949</v>
      </c>
      <c r="C12" s="20">
        <v>44950</v>
      </c>
      <c r="D12" s="20">
        <v>44951</v>
      </c>
      <c r="E12" s="20">
        <v>44952</v>
      </c>
      <c r="F12" s="20">
        <v>44953</v>
      </c>
      <c r="G12" s="20">
        <v>44954</v>
      </c>
      <c r="H12" s="20">
        <v>44955</v>
      </c>
    </row>
    <row r="13" spans="1:12" s="5" customFormat="1" ht="48" customHeight="1" x14ac:dyDescent="0.2"/>
    <row r="14" spans="1:12" s="6" customFormat="1" ht="19.5" customHeight="1" x14ac:dyDescent="0.2">
      <c r="B14" s="21">
        <f t="array" ref="B14:C14">DaysAndWeeks+DATE(CalendarYear,1,1)-WEEKDAY(DATE(CalendarYear,1,1),(InicioDeLaSemana="lunes")+1)+36</f>
        <v>44956</v>
      </c>
      <c r="C14" s="21">
        <v>44957</v>
      </c>
      <c r="D14" s="26" t="s">
        <v>0</v>
      </c>
      <c r="E14" s="26"/>
      <c r="F14" s="26"/>
      <c r="G14" s="26"/>
      <c r="H14" s="26"/>
    </row>
    <row r="15" spans="1:12" s="5" customFormat="1" ht="48" customHeight="1" x14ac:dyDescent="0.2">
      <c r="B15" s="7"/>
      <c r="C15" s="7"/>
      <c r="D15" s="27"/>
      <c r="E15" s="27"/>
      <c r="F15" s="27"/>
      <c r="G15" s="27"/>
      <c r="H15" s="27"/>
    </row>
  </sheetData>
  <mergeCells count="4">
    <mergeCell ref="B2:D2"/>
    <mergeCell ref="D14:H14"/>
    <mergeCell ref="D15:H15"/>
    <mergeCell ref="K3:L3"/>
  </mergeCells>
  <phoneticPr fontId="2" type="noConversion"/>
  <conditionalFormatting sqref="B12:H12 B14:C14">
    <cfRule type="expression" dxfId="23" priority="24">
      <formula>AND(DAY(B12)&gt;=1,DAY(B12)&lt;=15)</formula>
    </cfRule>
  </conditionalFormatting>
  <conditionalFormatting sqref="B4:G4">
    <cfRule type="expression" dxfId="22" priority="23">
      <formula>DAY(B4)&gt;8</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L5" xr:uid="{00000000-0002-0000-0000-000000000000}">
      <formula1>"domingo, 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en la celda inferior." sqref="K4" xr:uid="{00000000-0002-0000-0000-000002000000}"/>
    <dataValidation allowBlank="1" showInputMessage="1" showErrorMessage="1" prompt="Seleccione el día de inicio de la semana en la celda inferior." sqref="L4" xr:uid="{00000000-0002-0000-0000-000003000000}"/>
    <dataValidation allowBlank="1" showInputMessage="1" showErrorMessage="1" prompt="Escriba el año en esta celda" sqref="K5" xr:uid="{00000000-0002-0000-0000-000004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L5, en esta hoja de cálculo." sqref="B3" xr:uid="{00000000-0002-0000-0000-000005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000-000006000000}"/>
    <dataValidation allowBlank="1" showInputMessage="1" showErrorMessage="1" prompt="El año de esta celda se actualiza automáticamente según el año especificado en la celda K5. El calendario siguiente incluye fechas de los meses anterior y posterior con un sombreado de fuente más claro." sqref="B2:D2" xr:uid="{00000000-0002-0000-0000-000007000000}"/>
    <dataValidation allowBlank="1" showInputMessage="1" showErrorMessage="1" prompt="El día de la semana se determinará automáticamente" sqref="C3:H3" xr:uid="{00000000-0002-0000-0000-000008000000}"/>
    <dataValidation allowBlank="1" showInputMessage="1" showErrorMessage="1" prompt="Las celdas de esta fila y las filas 7, 9, 11, 13 y 15 son para escribir notas diarias relacionadas con el día natural de la celda anterior." sqref="B5" xr:uid="{00000000-0002-0000-0000-000009000000}"/>
    <dataValidation allowBlank="1" showInputMessage="1" prompt="Escriba las notas del mes en esta celda." sqref="D15:H15" xr:uid="{00000000-0002-0000-0000-00000A000000}"/>
    <dataValidation allowBlank="1" showInputMessage="1" prompt="Escriba las notas del mes en la celda inferior." sqref="D14:H14" xr:uid="{00000000-0002-0000-0000-00000B000000}"/>
    <dataValidation allowBlank="1" showInputMessage="1" showErrorMessage="1" prompt="Escriba el año y seleccione el día de inicio del calendario en las celdas siguientes. Estas celdas de configuración del calendario no se imprimirán."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A1:I15"/>
  <sheetViews>
    <sheetView showGridLines="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35" t="str">
        <f>"Octubre "&amp;CalendarYear</f>
        <v>Octubre 2023</v>
      </c>
      <c r="C2" s="35"/>
      <c r="D2" s="35"/>
      <c r="E2" s="2"/>
      <c r="F2" s="2"/>
      <c r="G2" s="2"/>
      <c r="H2" s="3"/>
    </row>
    <row r="3" spans="1:9" s="4" customFormat="1" ht="19.5" customHeight="1" thickBot="1" x14ac:dyDescent="0.25">
      <c r="A3" s="1"/>
      <c r="B3" s="19" t="str">
        <f>InicioDeLaSemana</f>
        <v>lunes</v>
      </c>
      <c r="C3" s="19" t="str">
        <f t="shared" ref="C3:H3" si="0">TEXT(C4,"dddd")</f>
        <v>martes</v>
      </c>
      <c r="D3" s="19" t="str">
        <f t="shared" si="0"/>
        <v>miércoles</v>
      </c>
      <c r="E3" s="19" t="str">
        <f t="shared" si="0"/>
        <v>jueves</v>
      </c>
      <c r="F3" s="19" t="str">
        <f t="shared" si="0"/>
        <v>viernes</v>
      </c>
      <c r="G3" s="19" t="str">
        <f t="shared" si="0"/>
        <v>sábado</v>
      </c>
      <c r="H3" s="19" t="str">
        <f t="shared" si="0"/>
        <v>domingo</v>
      </c>
    </row>
    <row r="4" spans="1:9" s="6" customFormat="1" ht="19.5" customHeight="1" x14ac:dyDescent="0.2">
      <c r="B4" s="20">
        <f t="array" ref="B4:H4">DaysAndWeeks+DATE(CalendarYear,10,1)-WEEKDAY(DATE(CalendarYear,10,1),(InicioDeLaSemana="lunes")+1)+1</f>
        <v>45194</v>
      </c>
      <c r="C4" s="20">
        <v>45195</v>
      </c>
      <c r="D4" s="20">
        <v>45196</v>
      </c>
      <c r="E4" s="20">
        <v>45197</v>
      </c>
      <c r="F4" s="20">
        <v>45198</v>
      </c>
      <c r="G4" s="20">
        <v>45199</v>
      </c>
      <c r="H4" s="20">
        <v>45200</v>
      </c>
    </row>
    <row r="5" spans="1:9" s="5" customFormat="1" ht="48" customHeight="1" x14ac:dyDescent="0.2"/>
    <row r="6" spans="1:9" s="6" customFormat="1" ht="19.5" customHeight="1" x14ac:dyDescent="0.2">
      <c r="B6" s="22">
        <f t="array" ref="B6:H6">DaysAndWeeks+DATE(CalendarYear,10,1)-WEEKDAY(DATE(CalendarYear,10,1),(InicioDeLaSemana="lunes")+1)+8</f>
        <v>45201</v>
      </c>
      <c r="C6" s="22">
        <v>45202</v>
      </c>
      <c r="D6" s="22">
        <v>45203</v>
      </c>
      <c r="E6" s="22">
        <v>45204</v>
      </c>
      <c r="F6" s="22">
        <v>45205</v>
      </c>
      <c r="G6" s="22">
        <v>45206</v>
      </c>
      <c r="H6" s="22">
        <v>45207</v>
      </c>
    </row>
    <row r="7" spans="1:9" s="5" customFormat="1" ht="48" customHeight="1" x14ac:dyDescent="0.2">
      <c r="B7" s="14"/>
      <c r="C7" s="14"/>
      <c r="D7" s="14"/>
      <c r="E7" s="14"/>
      <c r="F7" s="14"/>
      <c r="G7" s="14"/>
      <c r="H7" s="14"/>
    </row>
    <row r="8" spans="1:9" s="6" customFormat="1" ht="19.5" customHeight="1" x14ac:dyDescent="0.2">
      <c r="B8" s="20">
        <f t="array" ref="B8:H8">DaysAndWeeks+DATE(CalendarYear,10,1)-WEEKDAY(DATE(CalendarYear,10,1),(InicioDeLaSemana="lunes")+1)+15</f>
        <v>45208</v>
      </c>
      <c r="C8" s="20">
        <v>45209</v>
      </c>
      <c r="D8" s="20">
        <v>45210</v>
      </c>
      <c r="E8" s="20">
        <v>45211</v>
      </c>
      <c r="F8" s="20">
        <v>45212</v>
      </c>
      <c r="G8" s="20">
        <v>45213</v>
      </c>
      <c r="H8" s="20">
        <v>45214</v>
      </c>
    </row>
    <row r="9" spans="1:9" s="5" customFormat="1" ht="48" customHeight="1" x14ac:dyDescent="0.2"/>
    <row r="10" spans="1:9" s="6" customFormat="1" ht="19.5" customHeight="1" x14ac:dyDescent="0.2">
      <c r="B10" s="22">
        <f t="array" ref="B10:H10">DaysAndWeeks+DATE(CalendarYear,10,1)-WEEKDAY(DATE(CalendarYear,10,1),(InicioDeLaSemana="lunes")+1)+22</f>
        <v>45215</v>
      </c>
      <c r="C10" s="22">
        <v>45216</v>
      </c>
      <c r="D10" s="22">
        <v>45217</v>
      </c>
      <c r="E10" s="22">
        <v>45218</v>
      </c>
      <c r="F10" s="22">
        <v>45219</v>
      </c>
      <c r="G10" s="22">
        <v>45220</v>
      </c>
      <c r="H10" s="22">
        <v>45221</v>
      </c>
    </row>
    <row r="11" spans="1:9" s="5" customFormat="1" ht="48" customHeight="1" x14ac:dyDescent="0.2">
      <c r="B11" s="14"/>
      <c r="C11" s="14"/>
      <c r="D11" s="14"/>
      <c r="E11" s="14"/>
      <c r="F11" s="14"/>
      <c r="G11" s="14"/>
      <c r="H11" s="14"/>
    </row>
    <row r="12" spans="1:9" s="6" customFormat="1" ht="19.5" customHeight="1" x14ac:dyDescent="0.2">
      <c r="B12" s="20">
        <f t="array" ref="B12:H12">DaysAndWeeks+DATE(CalendarYear,10,1)-WEEKDAY(DATE(CalendarYear,10,1),(InicioDeLaSemana="lunes")+1)+29</f>
        <v>45222</v>
      </c>
      <c r="C12" s="20">
        <v>45223</v>
      </c>
      <c r="D12" s="20">
        <v>45224</v>
      </c>
      <c r="E12" s="20">
        <v>45225</v>
      </c>
      <c r="F12" s="20">
        <v>45226</v>
      </c>
      <c r="G12" s="20">
        <v>45227</v>
      </c>
      <c r="H12" s="20">
        <v>45228</v>
      </c>
    </row>
    <row r="13" spans="1:9" s="5" customFormat="1" ht="48" customHeight="1" x14ac:dyDescent="0.2"/>
    <row r="14" spans="1:9" s="6" customFormat="1" ht="19.5" customHeight="1" x14ac:dyDescent="0.2">
      <c r="B14" s="22">
        <f t="array" ref="B14:C14">DaysAndWeeks+DATE(CalendarYear,10,1)-WEEKDAY(DATE(CalendarYear,10,1),(InicioDeLaSemana="lunes")+1)+36</f>
        <v>45229</v>
      </c>
      <c r="C14" s="22">
        <v>45230</v>
      </c>
      <c r="D14" s="36" t="s">
        <v>0</v>
      </c>
      <c r="E14" s="36"/>
      <c r="F14" s="36"/>
      <c r="G14" s="36"/>
      <c r="H14" s="36"/>
    </row>
    <row r="15" spans="1:9" s="5" customFormat="1" ht="48" customHeight="1" x14ac:dyDescent="0.2">
      <c r="B15" s="14"/>
      <c r="C15" s="14"/>
      <c r="D15" s="37"/>
      <c r="E15" s="37"/>
      <c r="F15" s="37"/>
      <c r="G15" s="37"/>
      <c r="H15" s="37"/>
    </row>
  </sheetData>
  <mergeCells count="3">
    <mergeCell ref="B2:D2"/>
    <mergeCell ref="D14:H14"/>
    <mergeCell ref="D15:H15"/>
  </mergeCells>
  <conditionalFormatting sqref="B12:H12 B14:C14">
    <cfRule type="expression" dxfId="5" priority="2">
      <formula>AND(DAY(B12)&gt;=1,DAY(B12)&lt;=15)</formula>
    </cfRule>
  </conditionalFormatting>
  <conditionalFormatting sqref="B4:G4">
    <cfRule type="expression" dxfId="4" priority="1">
      <formula>DAY(B4)&gt;8</formula>
    </cfRule>
  </conditionalFormatting>
  <dataValidations count="8">
    <dataValidation allowBlank="1" showInputMessage="1" showErrorMessage="1" prompt="El día de la semana se determinará automáticamente" sqref="C3:H3" xr:uid="{00000000-0002-0000-0900-000000000000}"/>
    <dataValidation allowBlank="1" showInputMessage="1" showErrorMessage="1" prompt="Calendario del mes de octubre" sqref="A1" xr:uid="{00000000-0002-0000-09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9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900-000003000000}"/>
    <dataValidation allowBlank="1" showInputMessage="1" prompt="Escriba las notas del mes en la celda inferior." sqref="D14:H14" xr:uid="{00000000-0002-0000-0900-000004000000}"/>
    <dataValidation allowBlank="1" showInputMessage="1" prompt="Escriba las notas del mes en esta celda." sqref="D15:H15" xr:uid="{00000000-0002-0000-0900-000005000000}"/>
    <dataValidation allowBlank="1" showInputMessage="1" showErrorMessage="1" prompt="Las celdas de esta fila y las filas 7, 9, 11, 13 y 15 son para escribir notas diarias relacionadas con el día natural de la celda anterior." sqref="B5" xr:uid="{00000000-0002-0000-09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900-000007000000}"/>
  </dataValidations>
  <printOptions horizontalCentered="1"/>
  <pageMargins left="0.25" right="0.25" top="0.5" bottom="0.5" header="0.3" footer="0.3"/>
  <pageSetup paperSize="9"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A1:I15"/>
  <sheetViews>
    <sheetView showGridLines="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35" t="str">
        <f>"Noviembre "&amp;CalendarYear</f>
        <v>Noviembre 2023</v>
      </c>
      <c r="C2" s="35"/>
      <c r="D2" s="35"/>
      <c r="E2" s="2"/>
      <c r="F2" s="2"/>
      <c r="G2" s="2"/>
      <c r="H2" s="3"/>
    </row>
    <row r="3" spans="1:9" s="4" customFormat="1" ht="19.5" customHeight="1" thickBot="1" x14ac:dyDescent="0.25">
      <c r="A3" s="1"/>
      <c r="B3" s="19" t="str">
        <f>InicioDeLaSemana</f>
        <v>lunes</v>
      </c>
      <c r="C3" s="19" t="str">
        <f t="shared" ref="C3:H3" si="0">TEXT(C4,"dddd")</f>
        <v>martes</v>
      </c>
      <c r="D3" s="19" t="str">
        <f t="shared" si="0"/>
        <v>miércoles</v>
      </c>
      <c r="E3" s="19" t="str">
        <f t="shared" si="0"/>
        <v>jueves</v>
      </c>
      <c r="F3" s="19" t="str">
        <f t="shared" si="0"/>
        <v>viernes</v>
      </c>
      <c r="G3" s="19" t="str">
        <f t="shared" si="0"/>
        <v>sábado</v>
      </c>
      <c r="H3" s="19" t="str">
        <f t="shared" si="0"/>
        <v>domingo</v>
      </c>
    </row>
    <row r="4" spans="1:9" s="6" customFormat="1" ht="19.5" customHeight="1" x14ac:dyDescent="0.2">
      <c r="B4" s="20">
        <f t="array" ref="B4:H4">DaysAndWeeks+DATE(CalendarYear,11,1)-WEEKDAY(DATE(CalendarYear,11,1),(InicioDeLaSemana="lunes")+1)+1</f>
        <v>45229</v>
      </c>
      <c r="C4" s="20">
        <v>45230</v>
      </c>
      <c r="D4" s="20">
        <v>45231</v>
      </c>
      <c r="E4" s="20">
        <v>45232</v>
      </c>
      <c r="F4" s="20">
        <v>45233</v>
      </c>
      <c r="G4" s="20">
        <v>45234</v>
      </c>
      <c r="H4" s="20">
        <v>45235</v>
      </c>
    </row>
    <row r="5" spans="1:9" s="5" customFormat="1" ht="48" customHeight="1" x14ac:dyDescent="0.2"/>
    <row r="6" spans="1:9" s="6" customFormat="1" ht="19.5" customHeight="1" x14ac:dyDescent="0.2">
      <c r="B6" s="22">
        <f t="array" ref="B6:H6">DaysAndWeeks+DATE(CalendarYear,11,1)-WEEKDAY(DATE(CalendarYear,11,1),(InicioDeLaSemana="lunes")+1)+8</f>
        <v>45236</v>
      </c>
      <c r="C6" s="22">
        <v>45237</v>
      </c>
      <c r="D6" s="22">
        <v>45238</v>
      </c>
      <c r="E6" s="22">
        <v>45239</v>
      </c>
      <c r="F6" s="22">
        <v>45240</v>
      </c>
      <c r="G6" s="22">
        <v>45241</v>
      </c>
      <c r="H6" s="22">
        <v>45242</v>
      </c>
    </row>
    <row r="7" spans="1:9" s="5" customFormat="1" ht="48" customHeight="1" x14ac:dyDescent="0.2">
      <c r="B7" s="14"/>
      <c r="C7" s="14"/>
      <c r="D7" s="14"/>
      <c r="E7" s="14"/>
      <c r="F7" s="14"/>
      <c r="G7" s="14"/>
      <c r="H7" s="14"/>
    </row>
    <row r="8" spans="1:9" s="6" customFormat="1" ht="19.5" customHeight="1" x14ac:dyDescent="0.2">
      <c r="B8" s="20">
        <f t="array" ref="B8:H8">DaysAndWeeks+DATE(CalendarYear,11,1)-WEEKDAY(DATE(CalendarYear,11,1),(InicioDeLaSemana="lunes")+1)+15</f>
        <v>45243</v>
      </c>
      <c r="C8" s="20">
        <v>45244</v>
      </c>
      <c r="D8" s="20">
        <v>45245</v>
      </c>
      <c r="E8" s="20">
        <v>45246</v>
      </c>
      <c r="F8" s="20">
        <v>45247</v>
      </c>
      <c r="G8" s="20">
        <v>45248</v>
      </c>
      <c r="H8" s="20">
        <v>45249</v>
      </c>
    </row>
    <row r="9" spans="1:9" s="5" customFormat="1" ht="48" customHeight="1" x14ac:dyDescent="0.2"/>
    <row r="10" spans="1:9" s="6" customFormat="1" ht="19.5" customHeight="1" x14ac:dyDescent="0.2">
      <c r="B10" s="22">
        <f t="array" ref="B10:H10">DaysAndWeeks+DATE(CalendarYear,11,1)-WEEKDAY(DATE(CalendarYear,11,1),(InicioDeLaSemana="lunes")+1)+22</f>
        <v>45250</v>
      </c>
      <c r="C10" s="22">
        <v>45251</v>
      </c>
      <c r="D10" s="22">
        <v>45252</v>
      </c>
      <c r="E10" s="22">
        <v>45253</v>
      </c>
      <c r="F10" s="22">
        <v>45254</v>
      </c>
      <c r="G10" s="22">
        <v>45255</v>
      </c>
      <c r="H10" s="22">
        <v>45256</v>
      </c>
    </row>
    <row r="11" spans="1:9" s="5" customFormat="1" ht="48" customHeight="1" x14ac:dyDescent="0.2">
      <c r="B11" s="14"/>
      <c r="C11" s="14"/>
      <c r="D11" s="14"/>
      <c r="E11" s="14"/>
      <c r="F11" s="14"/>
      <c r="G11" s="14"/>
      <c r="H11" s="14"/>
    </row>
    <row r="12" spans="1:9" s="6" customFormat="1" ht="19.5" customHeight="1" x14ac:dyDescent="0.2">
      <c r="B12" s="20">
        <f t="array" ref="B12:H12">DaysAndWeeks+DATE(CalendarYear,11,1)-WEEKDAY(DATE(CalendarYear,11,1),(InicioDeLaSemana="lunes")+1)+29</f>
        <v>45257</v>
      </c>
      <c r="C12" s="20">
        <v>45258</v>
      </c>
      <c r="D12" s="20">
        <v>45259</v>
      </c>
      <c r="E12" s="20">
        <v>45260</v>
      </c>
      <c r="F12" s="20">
        <v>45261</v>
      </c>
      <c r="G12" s="20">
        <v>45262</v>
      </c>
      <c r="H12" s="20">
        <v>45263</v>
      </c>
    </row>
    <row r="13" spans="1:9" s="5" customFormat="1" ht="48" customHeight="1" x14ac:dyDescent="0.2"/>
    <row r="14" spans="1:9" s="6" customFormat="1" ht="19.5" customHeight="1" x14ac:dyDescent="0.2">
      <c r="B14" s="22">
        <f t="array" ref="B14:C14">DaysAndWeeks+DATE(CalendarYear,11,1)-WEEKDAY(DATE(CalendarYear,11,1),(InicioDeLaSemana="lunes")+1)+36</f>
        <v>45264</v>
      </c>
      <c r="C14" s="22">
        <v>45265</v>
      </c>
      <c r="D14" s="36" t="s">
        <v>0</v>
      </c>
      <c r="E14" s="36"/>
      <c r="F14" s="36"/>
      <c r="G14" s="36"/>
      <c r="H14" s="36"/>
    </row>
    <row r="15" spans="1:9" s="5" customFormat="1" ht="48" customHeight="1" x14ac:dyDescent="0.2">
      <c r="B15" s="14"/>
      <c r="C15" s="14"/>
      <c r="D15" s="37"/>
      <c r="E15" s="37"/>
      <c r="F15" s="37"/>
      <c r="G15" s="37"/>
      <c r="H15" s="37"/>
    </row>
  </sheetData>
  <mergeCells count="3">
    <mergeCell ref="B2:D2"/>
    <mergeCell ref="D14:H14"/>
    <mergeCell ref="D15:H15"/>
  </mergeCells>
  <conditionalFormatting sqref="B12:H12 B14:C14">
    <cfRule type="expression" dxfId="3" priority="2">
      <formula>AND(DAY(B12)&gt;=1,DAY(B12)&lt;=15)</formula>
    </cfRule>
  </conditionalFormatting>
  <conditionalFormatting sqref="B4:G4">
    <cfRule type="expression" dxfId="2" priority="1">
      <formula>DAY(B4)&gt;8</formula>
    </cfRule>
  </conditionalFormatting>
  <dataValidations count="8">
    <dataValidation allowBlank="1" showInputMessage="1" showErrorMessage="1" prompt="El día de la semana se determinará automáticamente" sqref="C3:H3" xr:uid="{00000000-0002-0000-0A00-000000000000}"/>
    <dataValidation allowBlank="1" showInputMessage="1" showErrorMessage="1" prompt="Calendario del mes de noviembre" sqref="A1" xr:uid="{00000000-0002-0000-0A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A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A00-000003000000}"/>
    <dataValidation allowBlank="1" showInputMessage="1" showErrorMessage="1" prompt="Las celdas de esta fila y las filas 7, 9, 11, 13 y 15 son para escribir notas diarias relacionadas con el día natural de la celda anterior." sqref="B5" xr:uid="{00000000-0002-0000-0A00-000004000000}"/>
    <dataValidation allowBlank="1" showInputMessage="1" prompt="Escriba las notas del mes en esta celda." sqref="D15:H15" xr:uid="{00000000-0002-0000-0A00-000005000000}"/>
    <dataValidation allowBlank="1" showInputMessage="1" prompt="Escriba las notas del mes en la celda inferior." sqref="D14:H14"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A00-000007000000}"/>
  </dataValidations>
  <printOptions horizontalCentered="1"/>
  <pageMargins left="0.25" right="0.25" top="0.5" bottom="0.5" header="0.3" footer="0.3"/>
  <pageSetup paperSize="9"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A1:I15"/>
  <sheetViews>
    <sheetView showGridLines="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6384" width="8.88671875" style="12"/>
  </cols>
  <sheetData>
    <row r="1" spans="1:9" s="1" customFormat="1" ht="9" customHeight="1" x14ac:dyDescent="0.2">
      <c r="I1" s="1" t="s">
        <v>1</v>
      </c>
    </row>
    <row r="2" spans="1:9" s="1" customFormat="1" ht="100.5" customHeight="1" x14ac:dyDescent="0.2">
      <c r="B2" s="25" t="str">
        <f>"Diciembre "&amp;CalendarYear</f>
        <v>Diciembre 2023</v>
      </c>
      <c r="C2" s="25"/>
      <c r="D2" s="25"/>
      <c r="E2" s="2"/>
      <c r="F2" s="2"/>
      <c r="G2" s="2"/>
      <c r="H2" s="3"/>
    </row>
    <row r="3" spans="1:9" s="4" customFormat="1" ht="19.5" customHeight="1" thickBot="1" x14ac:dyDescent="0.25">
      <c r="A3" s="1"/>
      <c r="B3" s="16" t="str">
        <f>InicioDeLaSemana</f>
        <v>lunes</v>
      </c>
      <c r="C3" s="16" t="str">
        <f t="shared" ref="C3:H3" si="0">TEXT(C4,"dddd")</f>
        <v>martes</v>
      </c>
      <c r="D3" s="16" t="str">
        <f t="shared" si="0"/>
        <v>miércoles</v>
      </c>
      <c r="E3" s="16" t="str">
        <f t="shared" si="0"/>
        <v>jueves</v>
      </c>
      <c r="F3" s="16" t="str">
        <f t="shared" si="0"/>
        <v>viernes</v>
      </c>
      <c r="G3" s="16" t="str">
        <f t="shared" si="0"/>
        <v>sábado</v>
      </c>
      <c r="H3" s="16" t="str">
        <f t="shared" si="0"/>
        <v>domingo</v>
      </c>
    </row>
    <row r="4" spans="1:9" s="6" customFormat="1" ht="19.5" customHeight="1" x14ac:dyDescent="0.2">
      <c r="B4" s="20">
        <f t="array" ref="B4:H4">DaysAndWeeks+DATE(CalendarYear,12,1)-WEEKDAY(DATE(CalendarYear,12,1),(InicioDeLaSemana="lunes")+1)+1</f>
        <v>45257</v>
      </c>
      <c r="C4" s="20">
        <v>45258</v>
      </c>
      <c r="D4" s="20">
        <v>45259</v>
      </c>
      <c r="E4" s="20">
        <v>45260</v>
      </c>
      <c r="F4" s="20">
        <v>45261</v>
      </c>
      <c r="G4" s="20">
        <v>45262</v>
      </c>
      <c r="H4" s="20">
        <v>45263</v>
      </c>
    </row>
    <row r="5" spans="1:9" s="5" customFormat="1" ht="48" customHeight="1" x14ac:dyDescent="0.2"/>
    <row r="6" spans="1:9" s="6" customFormat="1" ht="19.5" customHeight="1" x14ac:dyDescent="0.2">
      <c r="B6" s="21">
        <f t="array" ref="B6:H6">DaysAndWeeks+DATE(CalendarYear,12,1)-WEEKDAY(DATE(CalendarYear,12,1),(InicioDeLaSemana="lunes")+1)+8</f>
        <v>45264</v>
      </c>
      <c r="C6" s="21">
        <v>45265</v>
      </c>
      <c r="D6" s="21">
        <v>45266</v>
      </c>
      <c r="E6" s="21">
        <v>45267</v>
      </c>
      <c r="F6" s="21">
        <v>45268</v>
      </c>
      <c r="G6" s="21">
        <v>45269</v>
      </c>
      <c r="H6" s="21">
        <v>45270</v>
      </c>
    </row>
    <row r="7" spans="1:9" s="5" customFormat="1" ht="48" customHeight="1" x14ac:dyDescent="0.2">
      <c r="B7" s="7"/>
      <c r="C7" s="7"/>
      <c r="D7" s="7"/>
      <c r="E7" s="7"/>
      <c r="F7" s="7"/>
      <c r="G7" s="7"/>
      <c r="H7" s="7"/>
    </row>
    <row r="8" spans="1:9" s="6" customFormat="1" ht="19.5" customHeight="1" x14ac:dyDescent="0.2">
      <c r="B8" s="20">
        <f t="array" ref="B8:H8">DaysAndWeeks+DATE(CalendarYear,12,1)-WEEKDAY(DATE(CalendarYear,12,1),(InicioDeLaSemana="lunes")+1)+15</f>
        <v>45271</v>
      </c>
      <c r="C8" s="20">
        <v>45272</v>
      </c>
      <c r="D8" s="20">
        <v>45273</v>
      </c>
      <c r="E8" s="20">
        <v>45274</v>
      </c>
      <c r="F8" s="20">
        <v>45275</v>
      </c>
      <c r="G8" s="20">
        <v>45276</v>
      </c>
      <c r="H8" s="20">
        <v>45277</v>
      </c>
    </row>
    <row r="9" spans="1:9" s="5" customFormat="1" ht="48" customHeight="1" x14ac:dyDescent="0.2"/>
    <row r="10" spans="1:9" s="6" customFormat="1" ht="19.5" customHeight="1" x14ac:dyDescent="0.2">
      <c r="B10" s="21">
        <f t="array" ref="B10:H10">DaysAndWeeks+DATE(CalendarYear,12,1)-WEEKDAY(DATE(CalendarYear,12,1),(InicioDeLaSemana="lunes")+1)+22</f>
        <v>45278</v>
      </c>
      <c r="C10" s="21">
        <v>45279</v>
      </c>
      <c r="D10" s="21">
        <v>45280</v>
      </c>
      <c r="E10" s="21">
        <v>45281</v>
      </c>
      <c r="F10" s="21">
        <v>45282</v>
      </c>
      <c r="G10" s="21">
        <v>45283</v>
      </c>
      <c r="H10" s="21">
        <v>45284</v>
      </c>
    </row>
    <row r="11" spans="1:9" s="5" customFormat="1" ht="48" customHeight="1" x14ac:dyDescent="0.2">
      <c r="B11" s="7"/>
      <c r="C11" s="7"/>
      <c r="D11" s="7"/>
      <c r="E11" s="7"/>
      <c r="F11" s="7"/>
      <c r="G11" s="7"/>
      <c r="H11" s="7"/>
    </row>
    <row r="12" spans="1:9" s="6" customFormat="1" ht="19.5" customHeight="1" x14ac:dyDescent="0.2">
      <c r="B12" s="20">
        <f t="array" ref="B12:H12">DaysAndWeeks+DATE(CalendarYear,12,1)-WEEKDAY(DATE(CalendarYear,12,1),(InicioDeLaSemana="lunes")+1)+29</f>
        <v>45285</v>
      </c>
      <c r="C12" s="20">
        <v>45286</v>
      </c>
      <c r="D12" s="20">
        <v>45287</v>
      </c>
      <c r="E12" s="20">
        <v>45288</v>
      </c>
      <c r="F12" s="20">
        <v>45289</v>
      </c>
      <c r="G12" s="20">
        <v>45290</v>
      </c>
      <c r="H12" s="20">
        <v>45291</v>
      </c>
    </row>
    <row r="13" spans="1:9" s="5" customFormat="1" ht="48" customHeight="1" x14ac:dyDescent="0.2"/>
    <row r="14" spans="1:9" s="6" customFormat="1" ht="19.5" customHeight="1" x14ac:dyDescent="0.2">
      <c r="B14" s="21">
        <f t="array" ref="B14:C14">DaysAndWeeks+DATE(CalendarYear,12,1)-WEEKDAY(DATE(CalendarYear,12,1),(InicioDeLaSemana="lunes")+1)+36</f>
        <v>45292</v>
      </c>
      <c r="C14" s="21">
        <v>45293</v>
      </c>
      <c r="D14" s="26" t="s">
        <v>0</v>
      </c>
      <c r="E14" s="26"/>
      <c r="F14" s="26"/>
      <c r="G14" s="26"/>
      <c r="H14" s="26"/>
    </row>
    <row r="15" spans="1:9" s="5" customFormat="1" ht="48" customHeight="1" x14ac:dyDescent="0.2">
      <c r="B15" s="7"/>
      <c r="C15" s="7"/>
      <c r="D15" s="27"/>
      <c r="E15" s="27"/>
      <c r="F15" s="27"/>
      <c r="G15" s="27"/>
      <c r="H15" s="27"/>
    </row>
  </sheetData>
  <mergeCells count="3">
    <mergeCell ref="B2:D2"/>
    <mergeCell ref="D14:H14"/>
    <mergeCell ref="D15:H15"/>
  </mergeCells>
  <conditionalFormatting sqref="B12:H12 B14:C14">
    <cfRule type="expression" dxfId="1" priority="2">
      <formula>AND(DAY(B12)&gt;=1,DAY(B12)&lt;=15)</formula>
    </cfRule>
  </conditionalFormatting>
  <conditionalFormatting sqref="B4:G4">
    <cfRule type="expression" dxfId="0" priority="1">
      <formula>DAY(B4)&gt;8</formula>
    </cfRule>
  </conditionalFormatting>
  <dataValidations count="8">
    <dataValidation allowBlank="1" showInputMessage="1" showErrorMessage="1" prompt="El día de la semana se determinará automáticamente" sqref="C3:H3" xr:uid="{00000000-0002-0000-0B00-000000000000}"/>
    <dataValidation allowBlank="1" showInputMessage="1" showErrorMessage="1" prompt="Calendario del mes de diciembre" sqref="A1" xr:uid="{00000000-0002-0000-0B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B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B00-000003000000}"/>
    <dataValidation allowBlank="1" showInputMessage="1" prompt="Escriba las notas del mes en la celda inferior." sqref="D14:H14" xr:uid="{00000000-0002-0000-0B00-000004000000}"/>
    <dataValidation allowBlank="1" showInputMessage="1" prompt="Escriba las notas del mes en esta celda." sqref="D15:H15" xr:uid="{00000000-0002-0000-0B00-000005000000}"/>
    <dataValidation allowBlank="1" showInputMessage="1" showErrorMessage="1" prompt="Las celdas de esta fila y las filas 7, 9, 11, 13 y 15 son para escribir notas diarias relacionadas con el día natural de la celda anterior." sqref="B5" xr:uid="{00000000-0002-0000-0B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B00-000007000000}"/>
  </dataValidations>
  <printOptions horizontalCentered="1"/>
  <pageMargins left="0.25" right="0.25" top="0.5" bottom="0.5" header="0.3" footer="0.3"/>
  <pageSetup paperSize="9"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A1:I15"/>
  <sheetViews>
    <sheetView showGridLines="0" zoomScaleNormal="10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6384" width="8.88671875" style="1"/>
  </cols>
  <sheetData>
    <row r="1" spans="1:9" ht="9" customHeight="1" x14ac:dyDescent="0.2">
      <c r="I1" s="1" t="s">
        <v>1</v>
      </c>
    </row>
    <row r="2" spans="1:9" ht="100.5" customHeight="1" x14ac:dyDescent="0.2">
      <c r="B2" s="25" t="str">
        <f>"Febrero "&amp;CalendarYear</f>
        <v>Febrero 2023</v>
      </c>
      <c r="C2" s="25"/>
      <c r="D2" s="25"/>
      <c r="E2" s="2"/>
      <c r="F2" s="2"/>
      <c r="G2" s="2"/>
      <c r="H2" s="3"/>
    </row>
    <row r="3" spans="1:9" s="4" customFormat="1" ht="19.5" customHeight="1" thickBot="1" x14ac:dyDescent="0.25">
      <c r="A3" s="1"/>
      <c r="B3" s="16" t="str">
        <f>InicioDeLaSemana</f>
        <v>lunes</v>
      </c>
      <c r="C3" s="16" t="str">
        <f>TEXT(C4,"dddd")</f>
        <v>martes</v>
      </c>
      <c r="D3" s="16" t="str">
        <f t="shared" ref="D3:H3" si="0">TEXT(D4,"dddd")</f>
        <v>miércoles</v>
      </c>
      <c r="E3" s="16" t="str">
        <f t="shared" si="0"/>
        <v>jueves</v>
      </c>
      <c r="F3" s="16" t="str">
        <f t="shared" si="0"/>
        <v>viernes</v>
      </c>
      <c r="G3" s="16" t="str">
        <f t="shared" si="0"/>
        <v>sábado</v>
      </c>
      <c r="H3" s="16" t="str">
        <f t="shared" si="0"/>
        <v>domingo</v>
      </c>
    </row>
    <row r="4" spans="1:9" s="6" customFormat="1" ht="19.5" customHeight="1" x14ac:dyDescent="0.2">
      <c r="B4" s="20">
        <f t="array" ref="B4:H4">DaysAndWeeks+DATE(CalendarYear,2,1)-WEEKDAY(DATE(CalendarYear,2,1),(InicioDeLaSemana="lunes")+1)+1</f>
        <v>44956</v>
      </c>
      <c r="C4" s="20">
        <v>44957</v>
      </c>
      <c r="D4" s="20">
        <v>44958</v>
      </c>
      <c r="E4" s="20">
        <v>44959</v>
      </c>
      <c r="F4" s="20">
        <v>44960</v>
      </c>
      <c r="G4" s="20">
        <v>44961</v>
      </c>
      <c r="H4" s="20">
        <v>44962</v>
      </c>
    </row>
    <row r="5" spans="1:9" s="5" customFormat="1" ht="48" customHeight="1" x14ac:dyDescent="0.2"/>
    <row r="6" spans="1:9" s="6" customFormat="1" ht="19.5" customHeight="1" x14ac:dyDescent="0.2">
      <c r="B6" s="21">
        <f t="array" ref="B6:H6">DaysAndWeeks+DATE(CalendarYear,2,1)-WEEKDAY(DATE(CalendarYear,2,1),(InicioDeLaSemana="lunes")+1)+8</f>
        <v>44963</v>
      </c>
      <c r="C6" s="21">
        <v>44964</v>
      </c>
      <c r="D6" s="21">
        <v>44965</v>
      </c>
      <c r="E6" s="21">
        <v>44966</v>
      </c>
      <c r="F6" s="21">
        <v>44967</v>
      </c>
      <c r="G6" s="21">
        <v>44968</v>
      </c>
      <c r="H6" s="21">
        <v>44969</v>
      </c>
    </row>
    <row r="7" spans="1:9" s="5" customFormat="1" ht="48" customHeight="1" x14ac:dyDescent="0.2">
      <c r="B7" s="7"/>
      <c r="C7" s="7"/>
      <c r="D7" s="7"/>
      <c r="E7" s="7"/>
      <c r="F7" s="7"/>
      <c r="G7" s="7"/>
      <c r="H7" s="7"/>
    </row>
    <row r="8" spans="1:9" s="6" customFormat="1" ht="19.5" customHeight="1" x14ac:dyDescent="0.2">
      <c r="B8" s="20">
        <f t="array" ref="B8:H8">DaysAndWeeks+DATE(CalendarYear,2,1)-WEEKDAY(DATE(CalendarYear,2,1),(InicioDeLaSemana="lunes")+1)+15</f>
        <v>44970</v>
      </c>
      <c r="C8" s="20">
        <v>44971</v>
      </c>
      <c r="D8" s="20">
        <v>44972</v>
      </c>
      <c r="E8" s="20">
        <v>44973</v>
      </c>
      <c r="F8" s="20">
        <v>44974</v>
      </c>
      <c r="G8" s="20">
        <v>44975</v>
      </c>
      <c r="H8" s="20">
        <v>44976</v>
      </c>
    </row>
    <row r="9" spans="1:9" s="5" customFormat="1" ht="48" customHeight="1" x14ac:dyDescent="0.2"/>
    <row r="10" spans="1:9" s="6" customFormat="1" ht="19.5" customHeight="1" x14ac:dyDescent="0.2">
      <c r="B10" s="21">
        <f t="array" ref="B10:H10">DaysAndWeeks+DATE(CalendarYear,2,1)-WEEKDAY(DATE(CalendarYear,2,1),(InicioDeLaSemana="lunes")+1)+22</f>
        <v>44977</v>
      </c>
      <c r="C10" s="21">
        <v>44978</v>
      </c>
      <c r="D10" s="21">
        <v>44979</v>
      </c>
      <c r="E10" s="21">
        <v>44980</v>
      </c>
      <c r="F10" s="21">
        <v>44981</v>
      </c>
      <c r="G10" s="21">
        <v>44982</v>
      </c>
      <c r="H10" s="21">
        <v>44983</v>
      </c>
    </row>
    <row r="11" spans="1:9" s="5" customFormat="1" ht="48" customHeight="1" x14ac:dyDescent="0.2">
      <c r="B11" s="7"/>
      <c r="C11" s="7"/>
      <c r="D11" s="7"/>
      <c r="E11" s="7"/>
      <c r="F11" s="7"/>
      <c r="G11" s="7"/>
      <c r="H11" s="7"/>
    </row>
    <row r="12" spans="1:9" s="6" customFormat="1" ht="19.5" customHeight="1" x14ac:dyDescent="0.2">
      <c r="B12" s="20">
        <f t="array" ref="B12:H12">DaysAndWeeks+DATE(CalendarYear,2,1)-WEEKDAY(DATE(CalendarYear,2,1),(InicioDeLaSemana="lunes")+1)+29</f>
        <v>44984</v>
      </c>
      <c r="C12" s="20">
        <v>44985</v>
      </c>
      <c r="D12" s="20">
        <v>44986</v>
      </c>
      <c r="E12" s="20">
        <v>44987</v>
      </c>
      <c r="F12" s="20">
        <v>44988</v>
      </c>
      <c r="G12" s="20">
        <v>44989</v>
      </c>
      <c r="H12" s="20">
        <v>44990</v>
      </c>
    </row>
    <row r="13" spans="1:9" s="5" customFormat="1" ht="48" customHeight="1" x14ac:dyDescent="0.2"/>
    <row r="14" spans="1:9" s="6" customFormat="1" ht="19.5" customHeight="1" x14ac:dyDescent="0.2">
      <c r="B14" s="21">
        <f t="array" ref="B14:C14">DaysAndWeeks+DATE(CalendarYear,2,1)-WEEKDAY(DATE(CalendarYear,2,1),(InicioDeLaSemana="lunes")+1)+36</f>
        <v>44991</v>
      </c>
      <c r="C14" s="21">
        <v>44992</v>
      </c>
      <c r="D14" s="26" t="s">
        <v>0</v>
      </c>
      <c r="E14" s="26"/>
      <c r="F14" s="26"/>
      <c r="G14" s="26"/>
      <c r="H14" s="26"/>
    </row>
    <row r="15" spans="1:9" s="5" customFormat="1" ht="48" customHeight="1" x14ac:dyDescent="0.2">
      <c r="B15" s="7"/>
      <c r="C15" s="7"/>
      <c r="D15" s="27"/>
      <c r="E15" s="27"/>
      <c r="F15" s="27"/>
      <c r="G15" s="27"/>
      <c r="H15" s="27"/>
    </row>
  </sheetData>
  <mergeCells count="3">
    <mergeCell ref="B2:D2"/>
    <mergeCell ref="D14:H14"/>
    <mergeCell ref="D15:H15"/>
  </mergeCells>
  <conditionalFormatting sqref="B12:H12 B14:C14">
    <cfRule type="expression" dxfId="21" priority="2">
      <formula>AND(DAY(B12)&gt;=1,DAY(B12)&lt;=15)</formula>
    </cfRule>
  </conditionalFormatting>
  <conditionalFormatting sqref="B4:G4">
    <cfRule type="expression" dxfId="20" priority="1">
      <formula>DAY(B4)&gt;8</formula>
    </cfRule>
  </conditionalFormatting>
  <dataValidations count="8">
    <dataValidation allowBlank="1" showInputMessage="1" showErrorMessage="1" prompt="El día de la semana se determinará automáticamente" sqref="C3:H3"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1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100-000002000000}"/>
    <dataValidation allowBlank="1" showInputMessage="1" showErrorMessage="1" prompt="Calendario del mes de febrero" sqref="A1" xr:uid="{00000000-0002-0000-0100-000003000000}"/>
    <dataValidation allowBlank="1" showInputMessage="1" prompt="Escriba las notas del mes en la celda inferior." sqref="D14:H14" xr:uid="{00000000-0002-0000-0100-000004000000}"/>
    <dataValidation allowBlank="1" showInputMessage="1" prompt="Escriba las notas del mes en esta celda." sqref="D15:H15" xr:uid="{00000000-0002-0000-0100-000005000000}"/>
    <dataValidation allowBlank="1" showInputMessage="1" showErrorMessage="1" prompt="Las celdas de esta fila y las filas 7, 9, 11, 13 y 15 son para escribir notas diarias relacionadas con el día natural de la celda anterior." sqref="B5" xr:uid="{00000000-0002-0000-01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100-000007000000}"/>
  </dataValidations>
  <printOptions horizontalCentered="1"/>
  <pageMargins left="0.25" right="0.25" top="0.5" bottom="0.5" header="0.3" footer="0.3"/>
  <pageSetup paperSize="9"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A1:I15"/>
  <sheetViews>
    <sheetView showGridLines="0" zoomScaleNormal="10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29" t="str">
        <f>"Marzo "&amp;CalendarYear</f>
        <v>Marzo 2023</v>
      </c>
      <c r="C2" s="29"/>
      <c r="D2" s="29"/>
      <c r="E2" s="2"/>
      <c r="F2" s="2"/>
      <c r="G2" s="2"/>
      <c r="H2" s="3"/>
    </row>
    <row r="3" spans="1:9" s="4" customFormat="1" ht="19.5" customHeight="1" thickBot="1" x14ac:dyDescent="0.25">
      <c r="A3" s="1"/>
      <c r="B3" s="17" t="str">
        <f>InicioDeLaSemana</f>
        <v>lunes</v>
      </c>
      <c r="C3" s="17" t="str">
        <f t="shared" ref="C3:H3" si="0">TEXT(C4,"dddd")</f>
        <v>martes</v>
      </c>
      <c r="D3" s="17" t="str">
        <f t="shared" si="0"/>
        <v>miércoles</v>
      </c>
      <c r="E3" s="17" t="str">
        <f t="shared" si="0"/>
        <v>jueves</v>
      </c>
      <c r="F3" s="17" t="str">
        <f t="shared" si="0"/>
        <v>viernes</v>
      </c>
      <c r="G3" s="17" t="str">
        <f t="shared" si="0"/>
        <v>sábado</v>
      </c>
      <c r="H3" s="17" t="str">
        <f t="shared" si="0"/>
        <v>domingo</v>
      </c>
    </row>
    <row r="4" spans="1:9" s="6" customFormat="1" ht="19.5" customHeight="1" x14ac:dyDescent="0.2">
      <c r="B4" s="20">
        <f t="array" ref="B4:H4">DaysAndWeeks+DATE(CalendarYear,3,1)-WEEKDAY(DATE(CalendarYear,3,1),(InicioDeLaSemana="lunes")+1)+1</f>
        <v>44984</v>
      </c>
      <c r="C4" s="20">
        <v>44985</v>
      </c>
      <c r="D4" s="20">
        <v>44986</v>
      </c>
      <c r="E4" s="20">
        <v>44987</v>
      </c>
      <c r="F4" s="20">
        <v>44988</v>
      </c>
      <c r="G4" s="20">
        <v>44989</v>
      </c>
      <c r="H4" s="20">
        <v>44990</v>
      </c>
    </row>
    <row r="5" spans="1:9" s="5" customFormat="1" ht="48" customHeight="1" x14ac:dyDescent="0.2"/>
    <row r="6" spans="1:9" s="6" customFormat="1" ht="19.5" customHeight="1" x14ac:dyDescent="0.2">
      <c r="B6" s="24">
        <f t="array" ref="B6:H6">DaysAndWeeks+DATE(CalendarYear,3,1)-WEEKDAY(DATE(CalendarYear,3,1),(InicioDeLaSemana="lunes")+1)+8</f>
        <v>44991</v>
      </c>
      <c r="C6" s="24">
        <v>44992</v>
      </c>
      <c r="D6" s="24">
        <v>44993</v>
      </c>
      <c r="E6" s="24">
        <v>44994</v>
      </c>
      <c r="F6" s="24">
        <v>44995</v>
      </c>
      <c r="G6" s="24">
        <v>44996</v>
      </c>
      <c r="H6" s="24">
        <v>44997</v>
      </c>
    </row>
    <row r="7" spans="1:9" s="5" customFormat="1" ht="48" customHeight="1" x14ac:dyDescent="0.2">
      <c r="B7" s="13"/>
      <c r="C7" s="13"/>
      <c r="D7" s="13"/>
      <c r="E7" s="13"/>
      <c r="F7" s="13"/>
      <c r="G7" s="13"/>
      <c r="H7" s="13"/>
    </row>
    <row r="8" spans="1:9" s="6" customFormat="1" ht="19.5" customHeight="1" x14ac:dyDescent="0.2">
      <c r="B8" s="20">
        <f t="array" ref="B8:H8">DaysAndWeeks+DATE(CalendarYear,3,1)-WEEKDAY(DATE(CalendarYear,3,1),(InicioDeLaSemana="lunes")+1)+15</f>
        <v>44998</v>
      </c>
      <c r="C8" s="20">
        <v>44999</v>
      </c>
      <c r="D8" s="20">
        <v>45000</v>
      </c>
      <c r="E8" s="20">
        <v>45001</v>
      </c>
      <c r="F8" s="20">
        <v>45002</v>
      </c>
      <c r="G8" s="20">
        <v>45003</v>
      </c>
      <c r="H8" s="20">
        <v>45004</v>
      </c>
    </row>
    <row r="9" spans="1:9" s="5" customFormat="1" ht="48" customHeight="1" x14ac:dyDescent="0.2"/>
    <row r="10" spans="1:9" s="6" customFormat="1" ht="19.5" customHeight="1" x14ac:dyDescent="0.2">
      <c r="B10" s="24">
        <f t="array" ref="B10:H10">DaysAndWeeks+DATE(CalendarYear,3,1)-WEEKDAY(DATE(CalendarYear,3,1),(InicioDeLaSemana="lunes")+1)+22</f>
        <v>45005</v>
      </c>
      <c r="C10" s="24">
        <v>45006</v>
      </c>
      <c r="D10" s="24">
        <v>45007</v>
      </c>
      <c r="E10" s="24">
        <v>45008</v>
      </c>
      <c r="F10" s="24">
        <v>45009</v>
      </c>
      <c r="G10" s="24">
        <v>45010</v>
      </c>
      <c r="H10" s="24">
        <v>45011</v>
      </c>
    </row>
    <row r="11" spans="1:9" s="5" customFormat="1" ht="48" customHeight="1" x14ac:dyDescent="0.2">
      <c r="B11" s="13"/>
      <c r="C11" s="13"/>
      <c r="D11" s="13"/>
      <c r="E11" s="13"/>
      <c r="F11" s="13"/>
      <c r="G11" s="13"/>
      <c r="H11" s="13"/>
    </row>
    <row r="12" spans="1:9" s="6" customFormat="1" ht="19.5" customHeight="1" x14ac:dyDescent="0.2">
      <c r="B12" s="20">
        <f t="array" ref="B12:H12">DaysAndWeeks+DATE(CalendarYear,3,1)-WEEKDAY(DATE(CalendarYear,3,1),(InicioDeLaSemana="lunes")+1)+29</f>
        <v>45012</v>
      </c>
      <c r="C12" s="20">
        <v>45013</v>
      </c>
      <c r="D12" s="20">
        <v>45014</v>
      </c>
      <c r="E12" s="20">
        <v>45015</v>
      </c>
      <c r="F12" s="20">
        <v>45016</v>
      </c>
      <c r="G12" s="20">
        <v>45017</v>
      </c>
      <c r="H12" s="20">
        <v>45018</v>
      </c>
    </row>
    <row r="13" spans="1:9" s="5" customFormat="1" ht="48" customHeight="1" x14ac:dyDescent="0.2"/>
    <row r="14" spans="1:9" s="6" customFormat="1" ht="19.5" customHeight="1" x14ac:dyDescent="0.2">
      <c r="B14" s="24">
        <f t="array" ref="B14:C14">DaysAndWeeks+DATE(CalendarYear,3,1)-WEEKDAY(DATE(CalendarYear,3,1),(InicioDeLaSemana="lunes")+1)+36</f>
        <v>45019</v>
      </c>
      <c r="C14" s="24">
        <v>45020</v>
      </c>
      <c r="D14" s="30" t="s">
        <v>0</v>
      </c>
      <c r="E14" s="30"/>
      <c r="F14" s="30"/>
      <c r="G14" s="30"/>
      <c r="H14" s="30"/>
    </row>
    <row r="15" spans="1:9" s="5" customFormat="1" ht="48" customHeight="1" x14ac:dyDescent="0.2">
      <c r="B15" s="13"/>
      <c r="C15" s="13"/>
      <c r="D15" s="31"/>
      <c r="E15" s="31"/>
      <c r="F15" s="31"/>
      <c r="G15" s="31"/>
      <c r="H15" s="31"/>
    </row>
  </sheetData>
  <mergeCells count="3">
    <mergeCell ref="B2:D2"/>
    <mergeCell ref="D14:H14"/>
    <mergeCell ref="D15:H15"/>
  </mergeCells>
  <conditionalFormatting sqref="B12:H12 B14:C14">
    <cfRule type="expression" dxfId="19" priority="2">
      <formula>AND(DAY(B12)&gt;=1,DAY(B12)&lt;=15)</formula>
    </cfRule>
  </conditionalFormatting>
  <conditionalFormatting sqref="B4:G4">
    <cfRule type="expression" dxfId="18" priority="1">
      <formula>DAY(B4)&gt;8</formula>
    </cfRule>
  </conditionalFormatting>
  <dataValidations count="8">
    <dataValidation allowBlank="1" showInputMessage="1" showErrorMessage="1" prompt="Calendario del mes de marzo" sqref="A1" xr:uid="{00000000-0002-0000-02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200-000001000000}"/>
    <dataValidation allowBlank="1" showInputMessage="1" showErrorMessage="1" prompt="El día de la semana se determinará automáticamente" sqref="C3:H3" xr:uid="{00000000-0002-0000-02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200-000003000000}"/>
    <dataValidation allowBlank="1" showInputMessage="1" showErrorMessage="1" prompt="Las celdas de esta fila y las filas 7, 9, 11, 13 y 15 son para escribir notas diarias relacionadas con el día natural de la celda anterior." sqref="B5" xr:uid="{00000000-0002-0000-0200-000004000000}"/>
    <dataValidation allowBlank="1" showInputMessage="1" prompt="Escriba las notas del mes en esta celda." sqref="D15:H15" xr:uid="{00000000-0002-0000-0200-000005000000}"/>
    <dataValidation allowBlank="1" showInputMessage="1" prompt="Escriba las notas del mes en la celda inferior." sqref="D14:H14"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200-000007000000}"/>
  </dataValidations>
  <printOptions horizontalCentered="1"/>
  <pageMargins left="0.25" right="0.25" top="0.5" bottom="0.5" header="0.3" footer="0.3"/>
  <pageSetup paperSize="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A1:I15"/>
  <sheetViews>
    <sheetView showGridLines="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29" t="str">
        <f>"Abril "&amp;CalendarYear</f>
        <v>Abril 2023</v>
      </c>
      <c r="C2" s="29"/>
      <c r="D2" s="29"/>
      <c r="E2" s="2"/>
      <c r="F2" s="2"/>
      <c r="G2" s="2"/>
      <c r="H2" s="3"/>
    </row>
    <row r="3" spans="1:9" s="4" customFormat="1" ht="19.5" customHeight="1" thickBot="1" x14ac:dyDescent="0.25">
      <c r="A3" s="1"/>
      <c r="B3" s="17" t="str">
        <f>InicioDeLaSemana</f>
        <v>lunes</v>
      </c>
      <c r="C3" s="17" t="str">
        <f t="shared" ref="C3:H3" si="0">TEXT(C4,"dddd")</f>
        <v>martes</v>
      </c>
      <c r="D3" s="17" t="str">
        <f t="shared" si="0"/>
        <v>miércoles</v>
      </c>
      <c r="E3" s="17" t="str">
        <f t="shared" si="0"/>
        <v>jueves</v>
      </c>
      <c r="F3" s="17" t="str">
        <f t="shared" si="0"/>
        <v>viernes</v>
      </c>
      <c r="G3" s="17" t="str">
        <f t="shared" si="0"/>
        <v>sábado</v>
      </c>
      <c r="H3" s="17" t="str">
        <f t="shared" si="0"/>
        <v>domingo</v>
      </c>
    </row>
    <row r="4" spans="1:9" s="6" customFormat="1" ht="19.5" customHeight="1" x14ac:dyDescent="0.2">
      <c r="B4" s="20">
        <f t="array" ref="B4:H4">DaysAndWeeks+DATE(CalendarYear,4,1)-WEEKDAY(DATE(CalendarYear,4,1),(InicioDeLaSemana="lunes")+1)+1</f>
        <v>45012</v>
      </c>
      <c r="C4" s="20">
        <v>45013</v>
      </c>
      <c r="D4" s="20">
        <v>45014</v>
      </c>
      <c r="E4" s="20">
        <v>45015</v>
      </c>
      <c r="F4" s="20">
        <v>45016</v>
      </c>
      <c r="G4" s="20">
        <v>45017</v>
      </c>
      <c r="H4" s="20">
        <v>45018</v>
      </c>
    </row>
    <row r="5" spans="1:9" s="5" customFormat="1" ht="48" customHeight="1" x14ac:dyDescent="0.2"/>
    <row r="6" spans="1:9" s="6" customFormat="1" ht="19.5" customHeight="1" x14ac:dyDescent="0.2">
      <c r="B6" s="24">
        <f t="array" ref="B6:H6">DaysAndWeeks+DATE(CalendarYear,4,1)-WEEKDAY(DATE(CalendarYear,4,1),(InicioDeLaSemana="lunes")+1)+8</f>
        <v>45019</v>
      </c>
      <c r="C6" s="24">
        <v>45020</v>
      </c>
      <c r="D6" s="24">
        <v>45021</v>
      </c>
      <c r="E6" s="24">
        <v>45022</v>
      </c>
      <c r="F6" s="24">
        <v>45023</v>
      </c>
      <c r="G6" s="24">
        <v>45024</v>
      </c>
      <c r="H6" s="24">
        <v>45025</v>
      </c>
    </row>
    <row r="7" spans="1:9" s="5" customFormat="1" ht="48" customHeight="1" x14ac:dyDescent="0.2">
      <c r="B7" s="13"/>
      <c r="C7" s="13"/>
      <c r="D7" s="13"/>
      <c r="E7" s="13"/>
      <c r="F7" s="13"/>
      <c r="G7" s="13"/>
      <c r="H7" s="13"/>
    </row>
    <row r="8" spans="1:9" s="6" customFormat="1" ht="19.5" customHeight="1" x14ac:dyDescent="0.2">
      <c r="B8" s="20">
        <f t="array" ref="B8:H8">DaysAndWeeks+DATE(CalendarYear,4,1)-WEEKDAY(DATE(CalendarYear,4,1),(InicioDeLaSemana="lunes")+1)+15</f>
        <v>45026</v>
      </c>
      <c r="C8" s="20">
        <v>45027</v>
      </c>
      <c r="D8" s="20">
        <v>45028</v>
      </c>
      <c r="E8" s="20">
        <v>45029</v>
      </c>
      <c r="F8" s="20">
        <v>45030</v>
      </c>
      <c r="G8" s="20">
        <v>45031</v>
      </c>
      <c r="H8" s="20">
        <v>45032</v>
      </c>
    </row>
    <row r="9" spans="1:9" s="5" customFormat="1" ht="48" customHeight="1" x14ac:dyDescent="0.2"/>
    <row r="10" spans="1:9" s="6" customFormat="1" ht="19.5" customHeight="1" x14ac:dyDescent="0.2">
      <c r="B10" s="24">
        <f t="array" ref="B10:H10">DaysAndWeeks+DATE(CalendarYear,4,1)-WEEKDAY(DATE(CalendarYear,4,1),(InicioDeLaSemana="lunes")+1)+22</f>
        <v>45033</v>
      </c>
      <c r="C10" s="24">
        <v>45034</v>
      </c>
      <c r="D10" s="24">
        <v>45035</v>
      </c>
      <c r="E10" s="24">
        <v>45036</v>
      </c>
      <c r="F10" s="24">
        <v>45037</v>
      </c>
      <c r="G10" s="24">
        <v>45038</v>
      </c>
      <c r="H10" s="24">
        <v>45039</v>
      </c>
    </row>
    <row r="11" spans="1:9" s="5" customFormat="1" ht="48" customHeight="1" x14ac:dyDescent="0.2">
      <c r="B11" s="13"/>
      <c r="C11" s="13"/>
      <c r="D11" s="13"/>
      <c r="E11" s="13"/>
      <c r="F11" s="13"/>
      <c r="G11" s="13"/>
      <c r="H11" s="13"/>
    </row>
    <row r="12" spans="1:9" s="6" customFormat="1" ht="19.5" customHeight="1" x14ac:dyDescent="0.2">
      <c r="B12" s="20">
        <f t="array" ref="B12:H12">DaysAndWeeks+DATE(CalendarYear,4,1)-WEEKDAY(DATE(CalendarYear,4,1),(InicioDeLaSemana="lunes")+1)+29</f>
        <v>45040</v>
      </c>
      <c r="C12" s="20">
        <v>45041</v>
      </c>
      <c r="D12" s="20">
        <v>45042</v>
      </c>
      <c r="E12" s="20">
        <v>45043</v>
      </c>
      <c r="F12" s="20">
        <v>45044</v>
      </c>
      <c r="G12" s="20">
        <v>45045</v>
      </c>
      <c r="H12" s="20">
        <v>45046</v>
      </c>
    </row>
    <row r="13" spans="1:9" s="5" customFormat="1" ht="48" customHeight="1" x14ac:dyDescent="0.2"/>
    <row r="14" spans="1:9" s="6" customFormat="1" ht="19.5" customHeight="1" x14ac:dyDescent="0.2">
      <c r="B14" s="24">
        <f t="array" ref="B14:C14">DaysAndWeeks+DATE(CalendarYear,4,1)-WEEKDAY(DATE(CalendarYear,4,1),(InicioDeLaSemana="lunes")+1)+36</f>
        <v>45047</v>
      </c>
      <c r="C14" s="24">
        <v>45048</v>
      </c>
      <c r="D14" s="30" t="s">
        <v>0</v>
      </c>
      <c r="E14" s="30"/>
      <c r="F14" s="30"/>
      <c r="G14" s="30"/>
      <c r="H14" s="30"/>
    </row>
    <row r="15" spans="1:9" s="5" customFormat="1" ht="48" customHeight="1" x14ac:dyDescent="0.2">
      <c r="B15" s="13"/>
      <c r="C15" s="13"/>
      <c r="D15" s="31"/>
      <c r="E15" s="31"/>
      <c r="F15" s="31"/>
      <c r="G15" s="31"/>
      <c r="H15" s="31"/>
    </row>
  </sheetData>
  <mergeCells count="3">
    <mergeCell ref="B2:D2"/>
    <mergeCell ref="D14:H14"/>
    <mergeCell ref="D15:H15"/>
  </mergeCells>
  <conditionalFormatting sqref="B12:H12 B14:C14">
    <cfRule type="expression" dxfId="17" priority="2">
      <formula>AND(DAY(B12)&gt;=1,DAY(B12)&lt;=15)</formula>
    </cfRule>
  </conditionalFormatting>
  <conditionalFormatting sqref="B4:G4">
    <cfRule type="expression" dxfId="16" priority="1">
      <formula>DAY(B4)&gt;8</formula>
    </cfRule>
  </conditionalFormatting>
  <dataValidations count="8">
    <dataValidation allowBlank="1" showInputMessage="1" showErrorMessage="1" prompt="El día de la semana se determinará automáticamente" sqref="C3:H3"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300-000001000000}"/>
    <dataValidation allowBlank="1" showInputMessage="1" showErrorMessage="1" prompt="Calendario del mes de abril" sqref="A1" xr:uid="{00000000-0002-0000-03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300-000003000000}"/>
    <dataValidation allowBlank="1" showInputMessage="1" prompt="Escriba las notas del mes en la celda inferior." sqref="D14:H14" xr:uid="{00000000-0002-0000-0300-000004000000}"/>
    <dataValidation allowBlank="1" showInputMessage="1" prompt="Escriba las notas del mes en esta celda." sqref="D15:H15" xr:uid="{00000000-0002-0000-0300-000005000000}"/>
    <dataValidation allowBlank="1" showInputMessage="1" showErrorMessage="1" prompt="Las celdas de esta fila y las filas 7, 9, 11, 13 y 15 son para escribir notas diarias relacionadas con el día natural de la celda anterior." sqref="B5" xr:uid="{00000000-0002-0000-03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300-000007000000}"/>
  </dataValidations>
  <printOptions horizontalCentered="1"/>
  <pageMargins left="0.25" right="0.25" top="0.5" bottom="0.5" header="0.3" footer="0.3"/>
  <pageSetup paperSize="9"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A1:I15"/>
  <sheetViews>
    <sheetView showGridLines="0" tabSelected="1" topLeftCell="C3" workbookViewId="0">
      <selection activeCell="H6" sqref="H6"/>
    </sheetView>
  </sheetViews>
  <sheetFormatPr baseColWidth="10" defaultColWidth="22.109375" defaultRowHeight="46.5" customHeight="1" x14ac:dyDescent="0.2"/>
  <cols>
    <col min="1" max="1" width="2.77734375" style="1" customWidth="1"/>
    <col min="2" max="9" width="22.109375" style="1"/>
    <col min="10" max="16384" width="22.109375" style="12"/>
  </cols>
  <sheetData>
    <row r="1" spans="1:9" s="1" customFormat="1" ht="46.5" customHeight="1" x14ac:dyDescent="0.2">
      <c r="I1" s="1" t="s">
        <v>1</v>
      </c>
    </row>
    <row r="2" spans="1:9" s="1" customFormat="1" ht="46.5" customHeight="1" x14ac:dyDescent="0.2">
      <c r="B2" s="29" t="str">
        <f>"Mayo "&amp;CalendarYear</f>
        <v>Mayo 2023</v>
      </c>
      <c r="C2" s="29"/>
      <c r="D2" s="29"/>
      <c r="E2" s="2"/>
      <c r="F2" s="2"/>
      <c r="G2" s="2"/>
      <c r="H2" s="3"/>
    </row>
    <row r="3" spans="1:9" s="4" customFormat="1" ht="46.5" customHeight="1" thickBot="1" x14ac:dyDescent="0.25">
      <c r="A3" s="1"/>
      <c r="B3" s="17" t="str">
        <f>InicioDeLaSemana</f>
        <v>lunes</v>
      </c>
      <c r="C3" s="17" t="str">
        <f t="shared" ref="C3:H3" si="0">TEXT(C4,"dddd")</f>
        <v>martes</v>
      </c>
      <c r="D3" s="17" t="str">
        <f t="shared" si="0"/>
        <v>miércoles</v>
      </c>
      <c r="E3" s="17" t="str">
        <f t="shared" si="0"/>
        <v>jueves</v>
      </c>
      <c r="F3" s="17" t="str">
        <f t="shared" si="0"/>
        <v>viernes</v>
      </c>
      <c r="G3" s="17" t="str">
        <f t="shared" si="0"/>
        <v>sábado</v>
      </c>
      <c r="H3" s="17" t="str">
        <f t="shared" si="0"/>
        <v>domingo</v>
      </c>
    </row>
    <row r="4" spans="1:9" s="6" customFormat="1" ht="25.5" customHeight="1" x14ac:dyDescent="0.2">
      <c r="B4" s="20">
        <f t="array" ref="B4:H4">DaysAndWeeks+DATE(CalendarYear,5,1)-WEEKDAY(DATE(CalendarYear,5,1),(InicioDeLaSemana="lunes")+1)+1</f>
        <v>45047</v>
      </c>
      <c r="C4" s="20">
        <v>45048</v>
      </c>
      <c r="D4" s="20">
        <v>45049</v>
      </c>
      <c r="E4" s="20">
        <v>45050</v>
      </c>
      <c r="F4" s="20">
        <v>45051</v>
      </c>
      <c r="G4" s="20">
        <v>45052</v>
      </c>
      <c r="H4" s="20">
        <v>45053</v>
      </c>
    </row>
    <row r="5" spans="1:9" s="5" customFormat="1" ht="78.75" customHeight="1" x14ac:dyDescent="0.2">
      <c r="F5" s="5" t="s">
        <v>22</v>
      </c>
      <c r="G5" s="5" t="s">
        <v>21</v>
      </c>
    </row>
    <row r="6" spans="1:9" s="6" customFormat="1" ht="46.5" customHeight="1" x14ac:dyDescent="0.2">
      <c r="B6" s="24">
        <f t="array" ref="B6:H6">DaysAndWeeks+DATE(CalendarYear,5,1)-WEEKDAY(DATE(CalendarYear,5,1),(InicioDeLaSemana="lunes")+1)+8</f>
        <v>45054</v>
      </c>
      <c r="C6" s="24">
        <v>45055</v>
      </c>
      <c r="D6" s="24">
        <v>45056</v>
      </c>
      <c r="E6" s="24">
        <v>45057</v>
      </c>
      <c r="F6" s="24">
        <v>45058</v>
      </c>
      <c r="G6" s="24">
        <v>45059</v>
      </c>
      <c r="H6" s="24">
        <v>45060</v>
      </c>
    </row>
    <row r="7" spans="1:9" s="5" customFormat="1" ht="119.25" customHeight="1" x14ac:dyDescent="0.2">
      <c r="B7" s="13" t="s">
        <v>6</v>
      </c>
      <c r="C7" s="13" t="s">
        <v>20</v>
      </c>
      <c r="D7" s="13" t="s">
        <v>19</v>
      </c>
      <c r="E7" s="13" t="s">
        <v>18</v>
      </c>
      <c r="F7" s="13" t="s">
        <v>17</v>
      </c>
      <c r="G7" s="13"/>
      <c r="H7" s="13"/>
    </row>
    <row r="8" spans="1:9" s="6" customFormat="1" ht="46.5" customHeight="1" x14ac:dyDescent="0.2">
      <c r="B8" s="20">
        <f t="array" ref="B8:H8">DaysAndWeeks+DATE(CalendarYear,5,1)-WEEKDAY(DATE(CalendarYear,5,1),(InicioDeLaSemana="lunes")+1)+15</f>
        <v>45061</v>
      </c>
      <c r="C8" s="20">
        <v>45062</v>
      </c>
      <c r="D8" s="20">
        <v>45063</v>
      </c>
      <c r="E8" s="20">
        <v>45064</v>
      </c>
      <c r="F8" s="20">
        <v>45065</v>
      </c>
      <c r="G8" s="20">
        <v>45066</v>
      </c>
      <c r="H8" s="20">
        <v>45067</v>
      </c>
    </row>
    <row r="9" spans="1:9" s="5" customFormat="1" ht="85.5" customHeight="1" x14ac:dyDescent="0.2">
      <c r="B9" s="5" t="s">
        <v>7</v>
      </c>
      <c r="C9" s="5" t="s">
        <v>16</v>
      </c>
      <c r="D9" s="5" t="s">
        <v>15</v>
      </c>
      <c r="E9" s="5" t="s">
        <v>14</v>
      </c>
      <c r="G9" s="5" t="s">
        <v>13</v>
      </c>
      <c r="H9" s="5" t="s">
        <v>12</v>
      </c>
    </row>
    <row r="10" spans="1:9" s="6" customFormat="1" ht="46.5" customHeight="1" x14ac:dyDescent="0.2">
      <c r="B10" s="24">
        <f t="array" ref="B10:H10">DaysAndWeeks+DATE(CalendarYear,5,1)-WEEKDAY(DATE(CalendarYear,5,1),(InicioDeLaSemana="lunes")+1)+22</f>
        <v>45068</v>
      </c>
      <c r="C10" s="24">
        <v>45069</v>
      </c>
      <c r="D10" s="24">
        <v>45070</v>
      </c>
      <c r="E10" s="24">
        <v>45071</v>
      </c>
      <c r="F10" s="24">
        <v>45072</v>
      </c>
      <c r="G10" s="24">
        <v>45073</v>
      </c>
      <c r="H10" s="24">
        <v>45074</v>
      </c>
    </row>
    <row r="11" spans="1:9" s="5" customFormat="1" ht="133.5" customHeight="1" x14ac:dyDescent="0.2">
      <c r="B11" s="13" t="s">
        <v>11</v>
      </c>
      <c r="C11" s="13" t="s">
        <v>10</v>
      </c>
      <c r="D11" s="13" t="s">
        <v>9</v>
      </c>
      <c r="E11" s="13"/>
      <c r="F11" s="13"/>
      <c r="G11" s="13"/>
      <c r="H11" s="13"/>
    </row>
    <row r="12" spans="1:9" s="6" customFormat="1" ht="46.5" customHeight="1" x14ac:dyDescent="0.2">
      <c r="B12" s="20">
        <f t="array" ref="B12:H12">DaysAndWeeks+DATE(CalendarYear,5,1)-WEEKDAY(DATE(CalendarYear,5,1),(InicioDeLaSemana="lunes")+1)+29</f>
        <v>45075</v>
      </c>
      <c r="C12" s="20">
        <v>45076</v>
      </c>
      <c r="D12" s="20">
        <v>45077</v>
      </c>
      <c r="E12" s="20">
        <v>45078</v>
      </c>
      <c r="F12" s="20">
        <v>45079</v>
      </c>
      <c r="G12" s="20">
        <v>45080</v>
      </c>
      <c r="H12" s="20">
        <v>45081</v>
      </c>
    </row>
    <row r="13" spans="1:9" s="5" customFormat="1" ht="46.5" customHeight="1" x14ac:dyDescent="0.2"/>
    <row r="14" spans="1:9" s="6" customFormat="1" ht="46.5" customHeight="1" x14ac:dyDescent="0.2">
      <c r="B14" s="24">
        <f t="array" ref="B14:C14">DaysAndWeeks+DATE(CalendarYear,5,1)-WEEKDAY(DATE(CalendarYear,5,1),(InicioDeLaSemana="lunes")+1)+36</f>
        <v>45082</v>
      </c>
      <c r="C14" s="24">
        <v>45083</v>
      </c>
      <c r="D14" s="30" t="s">
        <v>0</v>
      </c>
      <c r="E14" s="30"/>
      <c r="F14" s="30"/>
      <c r="G14" s="30"/>
      <c r="H14" s="30"/>
    </row>
    <row r="15" spans="1:9" s="5" customFormat="1" ht="46.5" customHeight="1" x14ac:dyDescent="0.2">
      <c r="B15" s="13"/>
      <c r="C15" s="13"/>
      <c r="D15" s="31" t="s">
        <v>8</v>
      </c>
      <c r="E15" s="31"/>
      <c r="F15" s="31"/>
      <c r="G15" s="31"/>
      <c r="H15" s="31"/>
    </row>
  </sheetData>
  <mergeCells count="3">
    <mergeCell ref="B2:D2"/>
    <mergeCell ref="D14:H14"/>
    <mergeCell ref="D15:H15"/>
  </mergeCells>
  <conditionalFormatting sqref="B12:H12 B14:C14">
    <cfRule type="expression" dxfId="15" priority="2">
      <formula>AND(DAY(B12)&gt;=1,DAY(B12)&lt;=15)</formula>
    </cfRule>
  </conditionalFormatting>
  <conditionalFormatting sqref="B4:G4">
    <cfRule type="expression" dxfId="14" priority="1">
      <formula>DAY(B4)&gt;8</formula>
    </cfRule>
  </conditionalFormatting>
  <dataValidations count="8">
    <dataValidation allowBlank="1" showInputMessage="1" showErrorMessage="1" prompt="El día de la semana se determinará automáticamente" sqref="C3:H3"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400-000001000000}"/>
    <dataValidation allowBlank="1" showInputMessage="1" showErrorMessage="1" prompt="Calendario del mes de mayo" sqref="A1" xr:uid="{00000000-0002-0000-04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400-000003000000}"/>
    <dataValidation allowBlank="1" showInputMessage="1" showErrorMessage="1" prompt="Las celdas de esta fila y las filas 7, 9, 11, 13 y 15 son para escribir notas diarias relacionadas con el día natural de la celda anterior." sqref="B5" xr:uid="{00000000-0002-0000-0400-000004000000}"/>
    <dataValidation allowBlank="1" showInputMessage="1" prompt="Escriba las notas del mes en esta celda." sqref="D15:H15" xr:uid="{00000000-0002-0000-0400-000005000000}"/>
    <dataValidation allowBlank="1" showInputMessage="1" prompt="Escriba las notas del mes en la celda inferior." sqref="D14:H1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400-000007000000}"/>
  </dataValidations>
  <printOptions horizontalCentered="1"/>
  <pageMargins left="0.25" right="0.25" top="0.5" bottom="0.5" header="0.3" footer="0.3"/>
  <pageSetup paperSize="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A1:I15"/>
  <sheetViews>
    <sheetView showGridLines="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32" t="str">
        <f>"Junio "&amp;CalendarYear</f>
        <v>Junio 2023</v>
      </c>
      <c r="C2" s="32"/>
      <c r="D2" s="32"/>
      <c r="E2" s="2"/>
      <c r="F2" s="2"/>
      <c r="G2" s="2"/>
      <c r="H2" s="3"/>
    </row>
    <row r="3" spans="1:9" s="4" customFormat="1" ht="19.5" customHeight="1" thickBot="1" x14ac:dyDescent="0.25">
      <c r="A3" s="1"/>
      <c r="B3" s="18" t="str">
        <f>InicioDeLaSemana</f>
        <v>lunes</v>
      </c>
      <c r="C3" s="18" t="str">
        <f t="shared" ref="C3:H3" si="0">TEXT(C4,"dddd")</f>
        <v>martes</v>
      </c>
      <c r="D3" s="18" t="str">
        <f t="shared" si="0"/>
        <v>miércoles</v>
      </c>
      <c r="E3" s="18" t="str">
        <f t="shared" si="0"/>
        <v>jueves</v>
      </c>
      <c r="F3" s="18" t="str">
        <f t="shared" si="0"/>
        <v>viernes</v>
      </c>
      <c r="G3" s="18" t="str">
        <f t="shared" si="0"/>
        <v>sábado</v>
      </c>
      <c r="H3" s="18" t="str">
        <f t="shared" si="0"/>
        <v>domingo</v>
      </c>
    </row>
    <row r="4" spans="1:9" s="6" customFormat="1" ht="19.5" customHeight="1" x14ac:dyDescent="0.2">
      <c r="B4" s="20">
        <f t="array" ref="B4:H4">DaysAndWeeks+DATE(CalendarYear,6,1)-WEEKDAY(DATE(CalendarYear,6,1),(InicioDeLaSemana="lunes")+1)+1</f>
        <v>45075</v>
      </c>
      <c r="C4" s="20">
        <v>45076</v>
      </c>
      <c r="D4" s="20">
        <v>45077</v>
      </c>
      <c r="E4" s="20">
        <v>45078</v>
      </c>
      <c r="F4" s="20">
        <v>45079</v>
      </c>
      <c r="G4" s="20">
        <v>45080</v>
      </c>
      <c r="H4" s="20">
        <v>45081</v>
      </c>
    </row>
    <row r="5" spans="1:9" s="5" customFormat="1" ht="48" customHeight="1" x14ac:dyDescent="0.2"/>
    <row r="6" spans="1:9" s="6" customFormat="1" ht="19.5" customHeight="1" x14ac:dyDescent="0.2">
      <c r="B6" s="23">
        <f t="array" ref="B6:H6">DaysAndWeeks+DATE(CalendarYear,6,1)-WEEKDAY(DATE(CalendarYear,6,1),(InicioDeLaSemana="lunes")+1)+8</f>
        <v>45082</v>
      </c>
      <c r="C6" s="23">
        <v>45083</v>
      </c>
      <c r="D6" s="23">
        <v>45084</v>
      </c>
      <c r="E6" s="23">
        <v>45085</v>
      </c>
      <c r="F6" s="23">
        <v>45086</v>
      </c>
      <c r="G6" s="23">
        <v>45087</v>
      </c>
      <c r="H6" s="23">
        <v>45088</v>
      </c>
    </row>
    <row r="7" spans="1:9" s="5" customFormat="1" ht="48" customHeight="1" x14ac:dyDescent="0.2">
      <c r="B7" s="15"/>
      <c r="C7" s="15"/>
      <c r="D7" s="15"/>
      <c r="E7" s="15"/>
      <c r="F7" s="15"/>
      <c r="G7" s="15"/>
      <c r="H7" s="15"/>
    </row>
    <row r="8" spans="1:9" s="6" customFormat="1" ht="19.5" customHeight="1" x14ac:dyDescent="0.2">
      <c r="B8" s="20">
        <f t="array" ref="B8:H8">DaysAndWeeks+DATE(CalendarYear,6,1)-WEEKDAY(DATE(CalendarYear,6,1),(InicioDeLaSemana="lunes")+1)+15</f>
        <v>45089</v>
      </c>
      <c r="C8" s="20">
        <v>45090</v>
      </c>
      <c r="D8" s="20">
        <v>45091</v>
      </c>
      <c r="E8" s="20">
        <v>45092</v>
      </c>
      <c r="F8" s="20">
        <v>45093</v>
      </c>
      <c r="G8" s="20">
        <v>45094</v>
      </c>
      <c r="H8" s="20">
        <v>45095</v>
      </c>
    </row>
    <row r="9" spans="1:9" s="5" customFormat="1" ht="48" customHeight="1" x14ac:dyDescent="0.2"/>
    <row r="10" spans="1:9" s="6" customFormat="1" ht="19.5" customHeight="1" x14ac:dyDescent="0.2">
      <c r="B10" s="23">
        <f t="array" ref="B10:H10">DaysAndWeeks+DATE(CalendarYear,6,1)-WEEKDAY(DATE(CalendarYear,6,1),(InicioDeLaSemana="lunes")+1)+22</f>
        <v>45096</v>
      </c>
      <c r="C10" s="23">
        <v>45097</v>
      </c>
      <c r="D10" s="23">
        <v>45098</v>
      </c>
      <c r="E10" s="23">
        <v>45099</v>
      </c>
      <c r="F10" s="23">
        <v>45100</v>
      </c>
      <c r="G10" s="23">
        <v>45101</v>
      </c>
      <c r="H10" s="23">
        <v>45102</v>
      </c>
    </row>
    <row r="11" spans="1:9" s="5" customFormat="1" ht="48" customHeight="1" x14ac:dyDescent="0.2">
      <c r="B11" s="15"/>
      <c r="C11" s="15"/>
      <c r="D11" s="15"/>
      <c r="E11" s="15"/>
      <c r="F11" s="15"/>
      <c r="G11" s="15"/>
      <c r="H11" s="15"/>
    </row>
    <row r="12" spans="1:9" s="6" customFormat="1" ht="19.5" customHeight="1" x14ac:dyDescent="0.2">
      <c r="B12" s="20">
        <f t="array" ref="B12:H12">DaysAndWeeks+DATE(CalendarYear,6,1)-WEEKDAY(DATE(CalendarYear,6,1),(InicioDeLaSemana="lunes")+1)+29</f>
        <v>45103</v>
      </c>
      <c r="C12" s="20">
        <v>45104</v>
      </c>
      <c r="D12" s="20">
        <v>45105</v>
      </c>
      <c r="E12" s="20">
        <v>45106</v>
      </c>
      <c r="F12" s="20">
        <v>45107</v>
      </c>
      <c r="G12" s="20">
        <v>45108</v>
      </c>
      <c r="H12" s="20">
        <v>45109</v>
      </c>
    </row>
    <row r="13" spans="1:9" s="5" customFormat="1" ht="48" customHeight="1" x14ac:dyDescent="0.2"/>
    <row r="14" spans="1:9" s="6" customFormat="1" ht="19.5" customHeight="1" x14ac:dyDescent="0.2">
      <c r="B14" s="23">
        <f t="array" ref="B14:C14">DaysAndWeeks+DATE(CalendarYear,6,1)-WEEKDAY(DATE(CalendarYear,6,1),(InicioDeLaSemana="lunes")+1)+36</f>
        <v>45110</v>
      </c>
      <c r="C14" s="23">
        <v>45111</v>
      </c>
      <c r="D14" s="33" t="s">
        <v>0</v>
      </c>
      <c r="E14" s="33"/>
      <c r="F14" s="33"/>
      <c r="G14" s="33"/>
      <c r="H14" s="33"/>
    </row>
    <row r="15" spans="1:9" s="5" customFormat="1" ht="48" customHeight="1" x14ac:dyDescent="0.2">
      <c r="B15" s="15"/>
      <c r="C15" s="15"/>
      <c r="D15" s="34"/>
      <c r="E15" s="34"/>
      <c r="F15" s="34"/>
      <c r="G15" s="34"/>
      <c r="H15" s="34"/>
    </row>
  </sheetData>
  <mergeCells count="3">
    <mergeCell ref="B2:D2"/>
    <mergeCell ref="D14:H14"/>
    <mergeCell ref="D15:H15"/>
  </mergeCells>
  <conditionalFormatting sqref="B12:H12 B14:C14">
    <cfRule type="expression" dxfId="13" priority="2">
      <formula>AND(DAY(B12)&gt;=1,DAY(B12)&lt;=15)</formula>
    </cfRule>
  </conditionalFormatting>
  <conditionalFormatting sqref="B4:G4">
    <cfRule type="expression" dxfId="12" priority="1">
      <formula>DAY(B4)&gt;8</formula>
    </cfRule>
  </conditionalFormatting>
  <dataValidations count="8">
    <dataValidation allowBlank="1" showInputMessage="1" showErrorMessage="1" prompt="El día de la semana se determinará automáticamente" sqref="C3:H3" xr:uid="{00000000-0002-0000-0500-000000000000}"/>
    <dataValidation allowBlank="1" showInputMessage="1" showErrorMessage="1" prompt="Calendario del mes de junio" sqref="A1" xr:uid="{00000000-0002-0000-05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5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500-000003000000}"/>
    <dataValidation allowBlank="1" showInputMessage="1" prompt="Escriba las notas del mes en la celda inferior." sqref="D14:H14" xr:uid="{00000000-0002-0000-0500-000004000000}"/>
    <dataValidation allowBlank="1" showInputMessage="1" prompt="Escriba las notas del mes en esta celda." sqref="D15:H15" xr:uid="{00000000-0002-0000-0500-000005000000}"/>
    <dataValidation allowBlank="1" showInputMessage="1" showErrorMessage="1" prompt="Las celdas de esta fila y las filas 7, 9, 11, 13 y 15 son para escribir notas diarias relacionadas con el día natural de la celda anterior." sqref="B5" xr:uid="{00000000-0002-0000-05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500-000007000000}"/>
  </dataValidations>
  <printOptions horizontalCentered="1"/>
  <pageMargins left="0.25" right="0.25" top="0.5" bottom="0.5" header="0.3" footer="0.3"/>
  <pageSetup paperSize="9"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A1:I15"/>
  <sheetViews>
    <sheetView showGridLines="0" zoomScaleNormal="10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32" t="str">
        <f>"Julio "&amp;CalendarYear</f>
        <v>Julio 2023</v>
      </c>
      <c r="C2" s="32"/>
      <c r="D2" s="32"/>
      <c r="E2" s="2"/>
      <c r="F2" s="2"/>
      <c r="G2" s="2"/>
      <c r="H2" s="3"/>
    </row>
    <row r="3" spans="1:9" s="4" customFormat="1" ht="19.5" customHeight="1" thickBot="1" x14ac:dyDescent="0.25">
      <c r="A3" s="1"/>
      <c r="B3" s="18" t="str">
        <f>InicioDeLaSemana</f>
        <v>lunes</v>
      </c>
      <c r="C3" s="18" t="str">
        <f t="shared" ref="C3:H3" si="0">TEXT(C4,"dddd")</f>
        <v>martes</v>
      </c>
      <c r="D3" s="18" t="str">
        <f t="shared" si="0"/>
        <v>miércoles</v>
      </c>
      <c r="E3" s="18" t="str">
        <f t="shared" si="0"/>
        <v>jueves</v>
      </c>
      <c r="F3" s="18" t="str">
        <f t="shared" si="0"/>
        <v>viernes</v>
      </c>
      <c r="G3" s="18" t="str">
        <f t="shared" si="0"/>
        <v>sábado</v>
      </c>
      <c r="H3" s="18" t="str">
        <f t="shared" si="0"/>
        <v>domingo</v>
      </c>
    </row>
    <row r="4" spans="1:9" s="6" customFormat="1" ht="19.5" customHeight="1" x14ac:dyDescent="0.2">
      <c r="B4" s="20">
        <f t="array" ref="B4:H4">DaysAndWeeks+DATE(CalendarYear,7,1)-WEEKDAY(DATE(CalendarYear,7,1),(InicioDeLaSemana="lunes")+1)+1</f>
        <v>45103</v>
      </c>
      <c r="C4" s="20">
        <v>45104</v>
      </c>
      <c r="D4" s="20">
        <v>45105</v>
      </c>
      <c r="E4" s="20">
        <v>45106</v>
      </c>
      <c r="F4" s="20">
        <v>45107</v>
      </c>
      <c r="G4" s="20">
        <v>45108</v>
      </c>
      <c r="H4" s="20">
        <v>45109</v>
      </c>
    </row>
    <row r="5" spans="1:9" s="5" customFormat="1" ht="48" customHeight="1" x14ac:dyDescent="0.2"/>
    <row r="6" spans="1:9" s="6" customFormat="1" ht="19.5" customHeight="1" x14ac:dyDescent="0.2">
      <c r="B6" s="23">
        <f t="array" ref="B6:H6">DaysAndWeeks+DATE(CalendarYear,7,1)-WEEKDAY(DATE(CalendarYear,7,1),(InicioDeLaSemana="lunes")+1)+8</f>
        <v>45110</v>
      </c>
      <c r="C6" s="23">
        <v>45111</v>
      </c>
      <c r="D6" s="23">
        <v>45112</v>
      </c>
      <c r="E6" s="23">
        <v>45113</v>
      </c>
      <c r="F6" s="23">
        <v>45114</v>
      </c>
      <c r="G6" s="23">
        <v>45115</v>
      </c>
      <c r="H6" s="23">
        <v>45116</v>
      </c>
    </row>
    <row r="7" spans="1:9" s="5" customFormat="1" ht="48" customHeight="1" x14ac:dyDescent="0.2">
      <c r="B7" s="15"/>
      <c r="C7" s="15"/>
      <c r="D7" s="15"/>
      <c r="E7" s="15"/>
      <c r="F7" s="15"/>
      <c r="G7" s="15"/>
      <c r="H7" s="15"/>
    </row>
    <row r="8" spans="1:9" s="6" customFormat="1" ht="19.5" customHeight="1" x14ac:dyDescent="0.2">
      <c r="B8" s="20">
        <f t="array" ref="B8:H8">DaysAndWeeks+DATE(CalendarYear,7,1)-WEEKDAY(DATE(CalendarYear,7,1),(InicioDeLaSemana="lunes")+1)+15</f>
        <v>45117</v>
      </c>
      <c r="C8" s="20">
        <v>45118</v>
      </c>
      <c r="D8" s="20">
        <v>45119</v>
      </c>
      <c r="E8" s="20">
        <v>45120</v>
      </c>
      <c r="F8" s="20">
        <v>45121</v>
      </c>
      <c r="G8" s="20">
        <v>45122</v>
      </c>
      <c r="H8" s="20">
        <v>45123</v>
      </c>
    </row>
    <row r="9" spans="1:9" s="5" customFormat="1" ht="48" customHeight="1" x14ac:dyDescent="0.2"/>
    <row r="10" spans="1:9" s="6" customFormat="1" ht="19.5" customHeight="1" x14ac:dyDescent="0.2">
      <c r="B10" s="23">
        <f t="array" ref="B10:H10">DaysAndWeeks+DATE(CalendarYear,7,1)-WEEKDAY(DATE(CalendarYear,7,1),(InicioDeLaSemana="lunes")+1)+22</f>
        <v>45124</v>
      </c>
      <c r="C10" s="23">
        <v>45125</v>
      </c>
      <c r="D10" s="23">
        <v>45126</v>
      </c>
      <c r="E10" s="23">
        <v>45127</v>
      </c>
      <c r="F10" s="23">
        <v>45128</v>
      </c>
      <c r="G10" s="23">
        <v>45129</v>
      </c>
      <c r="H10" s="23">
        <v>45130</v>
      </c>
    </row>
    <row r="11" spans="1:9" s="5" customFormat="1" ht="48" customHeight="1" x14ac:dyDescent="0.2">
      <c r="B11" s="15"/>
      <c r="C11" s="15"/>
      <c r="D11" s="15"/>
      <c r="E11" s="15"/>
      <c r="F11" s="15"/>
      <c r="G11" s="15"/>
      <c r="H11" s="15"/>
    </row>
    <row r="12" spans="1:9" s="6" customFormat="1" ht="19.5" customHeight="1" x14ac:dyDescent="0.2">
      <c r="B12" s="20">
        <f t="array" ref="B12:H12">DaysAndWeeks+DATE(CalendarYear,7,1)-WEEKDAY(DATE(CalendarYear,7,1),(InicioDeLaSemana="lunes")+1)+29</f>
        <v>45131</v>
      </c>
      <c r="C12" s="20">
        <v>45132</v>
      </c>
      <c r="D12" s="20">
        <v>45133</v>
      </c>
      <c r="E12" s="20">
        <v>45134</v>
      </c>
      <c r="F12" s="20">
        <v>45135</v>
      </c>
      <c r="G12" s="20">
        <v>45136</v>
      </c>
      <c r="H12" s="20">
        <v>45137</v>
      </c>
    </row>
    <row r="13" spans="1:9" s="5" customFormat="1" ht="48" customHeight="1" x14ac:dyDescent="0.2"/>
    <row r="14" spans="1:9" s="6" customFormat="1" ht="19.5" customHeight="1" x14ac:dyDescent="0.2">
      <c r="B14" s="23">
        <f t="array" ref="B14:C14">DaysAndWeeks+DATE(CalendarYear,7,1)-WEEKDAY(DATE(CalendarYear,7,1),(InicioDeLaSemana="lunes")+1)+36</f>
        <v>45138</v>
      </c>
      <c r="C14" s="23">
        <v>45139</v>
      </c>
      <c r="D14" s="33" t="s">
        <v>0</v>
      </c>
      <c r="E14" s="33"/>
      <c r="F14" s="33"/>
      <c r="G14" s="33"/>
      <c r="H14" s="33"/>
    </row>
    <row r="15" spans="1:9" s="5" customFormat="1" ht="48" customHeight="1" x14ac:dyDescent="0.2">
      <c r="B15" s="15"/>
      <c r="C15" s="15"/>
      <c r="D15" s="34"/>
      <c r="E15" s="34"/>
      <c r="F15" s="34"/>
      <c r="G15" s="34"/>
      <c r="H15" s="34"/>
    </row>
  </sheetData>
  <mergeCells count="3">
    <mergeCell ref="B2:D2"/>
    <mergeCell ref="D14:H14"/>
    <mergeCell ref="D15:H15"/>
  </mergeCells>
  <conditionalFormatting sqref="B12:H12 B14:C14">
    <cfRule type="expression" dxfId="11" priority="2">
      <formula>AND(DAY(B12)&gt;=1,DAY(B12)&lt;=15)</formula>
    </cfRule>
  </conditionalFormatting>
  <conditionalFormatting sqref="B4:G4">
    <cfRule type="expression" dxfId="10" priority="1">
      <formula>DAY(B4)&gt;8</formula>
    </cfRule>
  </conditionalFormatting>
  <dataValidations count="8">
    <dataValidation allowBlank="1" showInputMessage="1" showErrorMessage="1" prompt="El día de la semana se determinará automáticamente" sqref="C3:H3" xr:uid="{00000000-0002-0000-0600-000000000000}"/>
    <dataValidation allowBlank="1" showInputMessage="1" showErrorMessage="1" prompt="Calendario del mes de julio" sqref="A1" xr:uid="{00000000-0002-0000-06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6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600-000003000000}"/>
    <dataValidation allowBlank="1" showInputMessage="1" showErrorMessage="1" prompt="Las celdas de esta fila y las filas 7, 9, 11, 13 y 15 son para escribir notas diarias relacionadas con el día natural de la celda anterior." sqref="B5" xr:uid="{00000000-0002-0000-0600-000004000000}"/>
    <dataValidation allowBlank="1" showInputMessage="1" prompt="Escriba las notas del mes en esta celda." sqref="D15:H15" xr:uid="{00000000-0002-0000-0600-000005000000}"/>
    <dataValidation allowBlank="1" showInputMessage="1" prompt="Escriba las notas del mes en la celda inferior." sqref="D14:H14"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600-000007000000}"/>
  </dataValidations>
  <printOptions horizontalCentered="1"/>
  <pageMargins left="0.25" right="0.25" top="0.5" bottom="0.5" header="0.3" footer="0.3"/>
  <pageSetup paperSize="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A1:I15"/>
  <sheetViews>
    <sheetView showGridLines="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32" t="str">
        <f>"Agosto "&amp;CalendarYear</f>
        <v>Agosto 2023</v>
      </c>
      <c r="C2" s="32"/>
      <c r="D2" s="32"/>
      <c r="E2" s="2"/>
      <c r="F2" s="2"/>
      <c r="G2" s="2"/>
      <c r="H2" s="3"/>
    </row>
    <row r="3" spans="1:9" s="4" customFormat="1" ht="19.5" customHeight="1" thickBot="1" x14ac:dyDescent="0.25">
      <c r="A3" s="1"/>
      <c r="B3" s="18" t="str">
        <f>InicioDeLaSemana</f>
        <v>lunes</v>
      </c>
      <c r="C3" s="18" t="str">
        <f t="shared" ref="C3:H3" si="0">TEXT(C4,"dddd")</f>
        <v>martes</v>
      </c>
      <c r="D3" s="18" t="str">
        <f t="shared" si="0"/>
        <v>miércoles</v>
      </c>
      <c r="E3" s="18" t="str">
        <f t="shared" si="0"/>
        <v>jueves</v>
      </c>
      <c r="F3" s="18" t="str">
        <f t="shared" si="0"/>
        <v>viernes</v>
      </c>
      <c r="G3" s="18" t="str">
        <f t="shared" si="0"/>
        <v>sábado</v>
      </c>
      <c r="H3" s="18" t="str">
        <f t="shared" si="0"/>
        <v>domingo</v>
      </c>
    </row>
    <row r="4" spans="1:9" s="6" customFormat="1" ht="19.5" customHeight="1" x14ac:dyDescent="0.2">
      <c r="B4" s="20">
        <f t="array" ref="B4:H4">DaysAndWeeks+DATE(CalendarYear,8,1)-WEEKDAY(DATE(CalendarYear,8,1),(InicioDeLaSemana="lunes")+1)+1</f>
        <v>45138</v>
      </c>
      <c r="C4" s="20">
        <v>45139</v>
      </c>
      <c r="D4" s="20">
        <v>45140</v>
      </c>
      <c r="E4" s="20">
        <v>45141</v>
      </c>
      <c r="F4" s="20">
        <v>45142</v>
      </c>
      <c r="G4" s="20">
        <v>45143</v>
      </c>
      <c r="H4" s="20">
        <v>45144</v>
      </c>
    </row>
    <row r="5" spans="1:9" s="5" customFormat="1" ht="48" customHeight="1" x14ac:dyDescent="0.2"/>
    <row r="6" spans="1:9" s="6" customFormat="1" ht="19.5" customHeight="1" x14ac:dyDescent="0.2">
      <c r="B6" s="23">
        <f t="array" ref="B6:H6">DaysAndWeeks+DATE(CalendarYear,8,1)-WEEKDAY(DATE(CalendarYear,8,1),(InicioDeLaSemana="lunes")+1)+8</f>
        <v>45145</v>
      </c>
      <c r="C6" s="23">
        <v>45146</v>
      </c>
      <c r="D6" s="23">
        <v>45147</v>
      </c>
      <c r="E6" s="23">
        <v>45148</v>
      </c>
      <c r="F6" s="23">
        <v>45149</v>
      </c>
      <c r="G6" s="23">
        <v>45150</v>
      </c>
      <c r="H6" s="23">
        <v>45151</v>
      </c>
    </row>
    <row r="7" spans="1:9" s="5" customFormat="1" ht="48" customHeight="1" x14ac:dyDescent="0.2">
      <c r="B7" s="15"/>
      <c r="C7" s="15"/>
      <c r="D7" s="15"/>
      <c r="E7" s="15"/>
      <c r="F7" s="15"/>
      <c r="G7" s="15"/>
      <c r="H7" s="15"/>
    </row>
    <row r="8" spans="1:9" s="6" customFormat="1" ht="19.5" customHeight="1" x14ac:dyDescent="0.2">
      <c r="B8" s="20">
        <f t="array" ref="B8:H8">DaysAndWeeks+DATE(CalendarYear,8,1)-WEEKDAY(DATE(CalendarYear,8,1),(InicioDeLaSemana="lunes")+1)+15</f>
        <v>45152</v>
      </c>
      <c r="C8" s="20">
        <v>45153</v>
      </c>
      <c r="D8" s="20">
        <v>45154</v>
      </c>
      <c r="E8" s="20">
        <v>45155</v>
      </c>
      <c r="F8" s="20">
        <v>45156</v>
      </c>
      <c r="G8" s="20">
        <v>45157</v>
      </c>
      <c r="H8" s="20">
        <v>45158</v>
      </c>
    </row>
    <row r="9" spans="1:9" s="5" customFormat="1" ht="48" customHeight="1" x14ac:dyDescent="0.2"/>
    <row r="10" spans="1:9" s="6" customFormat="1" ht="19.5" customHeight="1" x14ac:dyDescent="0.2">
      <c r="B10" s="23">
        <f t="array" ref="B10:H10">DaysAndWeeks+DATE(CalendarYear,8,1)-WEEKDAY(DATE(CalendarYear,8,1),(InicioDeLaSemana="lunes")+1)+22</f>
        <v>45159</v>
      </c>
      <c r="C10" s="23">
        <v>45160</v>
      </c>
      <c r="D10" s="23">
        <v>45161</v>
      </c>
      <c r="E10" s="23">
        <v>45162</v>
      </c>
      <c r="F10" s="23">
        <v>45163</v>
      </c>
      <c r="G10" s="23">
        <v>45164</v>
      </c>
      <c r="H10" s="23">
        <v>45165</v>
      </c>
    </row>
    <row r="11" spans="1:9" s="5" customFormat="1" ht="48" customHeight="1" x14ac:dyDescent="0.2">
      <c r="B11" s="15"/>
      <c r="C11" s="15"/>
      <c r="D11" s="15"/>
      <c r="E11" s="15"/>
      <c r="F11" s="15"/>
      <c r="G11" s="15"/>
      <c r="H11" s="15"/>
    </row>
    <row r="12" spans="1:9" s="6" customFormat="1" ht="19.5" customHeight="1" x14ac:dyDescent="0.2">
      <c r="B12" s="20">
        <f t="array" ref="B12:H12">DaysAndWeeks+DATE(CalendarYear,8,1)-WEEKDAY(DATE(CalendarYear,8,1),(InicioDeLaSemana="lunes")+1)+29</f>
        <v>45166</v>
      </c>
      <c r="C12" s="20">
        <v>45167</v>
      </c>
      <c r="D12" s="20">
        <v>45168</v>
      </c>
      <c r="E12" s="20">
        <v>45169</v>
      </c>
      <c r="F12" s="20">
        <v>45170</v>
      </c>
      <c r="G12" s="20">
        <v>45171</v>
      </c>
      <c r="H12" s="20">
        <v>45172</v>
      </c>
    </row>
    <row r="13" spans="1:9" s="5" customFormat="1" ht="48" customHeight="1" x14ac:dyDescent="0.2"/>
    <row r="14" spans="1:9" s="6" customFormat="1" ht="19.5" customHeight="1" x14ac:dyDescent="0.2">
      <c r="B14" s="23">
        <f t="array" ref="B14:C14">DaysAndWeeks+DATE(CalendarYear,8,1)-WEEKDAY(DATE(CalendarYear,8,1),(InicioDeLaSemana="lunes")+1)+36</f>
        <v>45173</v>
      </c>
      <c r="C14" s="23">
        <v>45174</v>
      </c>
      <c r="D14" s="33" t="s">
        <v>0</v>
      </c>
      <c r="E14" s="33"/>
      <c r="F14" s="33"/>
      <c r="G14" s="33"/>
      <c r="H14" s="33"/>
    </row>
    <row r="15" spans="1:9" s="5" customFormat="1" ht="48" customHeight="1" x14ac:dyDescent="0.2">
      <c r="B15" s="15"/>
      <c r="C15" s="15"/>
      <c r="D15" s="34"/>
      <c r="E15" s="34"/>
      <c r="F15" s="34"/>
      <c r="G15" s="34"/>
      <c r="H15" s="34"/>
    </row>
  </sheetData>
  <mergeCells count="3">
    <mergeCell ref="B2:D2"/>
    <mergeCell ref="D14:H14"/>
    <mergeCell ref="D15:H15"/>
  </mergeCells>
  <conditionalFormatting sqref="B12:H12 B14:C14">
    <cfRule type="expression" dxfId="9" priority="2">
      <formula>AND(DAY(B12)&gt;=1,DAY(B12)&lt;=15)</formula>
    </cfRule>
  </conditionalFormatting>
  <conditionalFormatting sqref="B4:G4">
    <cfRule type="expression" dxfId="8" priority="1">
      <formula>DAY(B4)&gt;8</formula>
    </cfRule>
  </conditionalFormatting>
  <dataValidations count="8">
    <dataValidation allowBlank="1" showInputMessage="1" showErrorMessage="1" prompt="El día de la semana se determinará automáticamente" sqref="C3:H3" xr:uid="{00000000-0002-0000-07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700-000001000000}"/>
    <dataValidation allowBlank="1" showInputMessage="1" showErrorMessage="1" prompt="Calendario del mes de agosto" sqref="A1" xr:uid="{00000000-0002-0000-07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700-000003000000}"/>
    <dataValidation allowBlank="1" showInputMessage="1" prompt="Escriba las notas del mes en la celda inferior." sqref="D14:H14" xr:uid="{00000000-0002-0000-0700-000004000000}"/>
    <dataValidation allowBlank="1" showInputMessage="1" prompt="Escriba las notas del mes en esta celda." sqref="D15:H15" xr:uid="{00000000-0002-0000-0700-000005000000}"/>
    <dataValidation allowBlank="1" showInputMessage="1" showErrorMessage="1" prompt="Las celdas de esta fila y las filas 7, 9, 11, 13 y 15 son para escribir notas diarias relacionadas con el día natural de la celda anterior." sqref="B5" xr:uid="{00000000-0002-0000-07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700-000007000000}"/>
  </dataValidations>
  <printOptions horizontalCentered="1"/>
  <pageMargins left="0.25" right="0.25" top="0.5" bottom="0.5" header="0.3" footer="0.3"/>
  <pageSetup paperSize="9"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A1:I15"/>
  <sheetViews>
    <sheetView showGridLines="0" zoomScaleNormal="100" workbookViewId="0"/>
  </sheetViews>
  <sheetFormatPr baseColWidth="10" defaultColWidth="8.88671875" defaultRowHeight="14.25" x14ac:dyDescent="0.2"/>
  <cols>
    <col min="1" max="1" width="1.77734375" style="1" customWidth="1"/>
    <col min="2" max="8" width="15.44140625" style="1" customWidth="1"/>
    <col min="9" max="9" width="1.77734375" style="1" customWidth="1"/>
    <col min="10" max="10" width="10.6640625" style="12" customWidth="1"/>
    <col min="11" max="16384" width="8.88671875" style="12"/>
  </cols>
  <sheetData>
    <row r="1" spans="1:9" s="1" customFormat="1" ht="9" customHeight="1" x14ac:dyDescent="0.2">
      <c r="I1" s="1" t="s">
        <v>1</v>
      </c>
    </row>
    <row r="2" spans="1:9" s="1" customFormat="1" ht="100.5" customHeight="1" x14ac:dyDescent="0.2">
      <c r="B2" s="35" t="str">
        <f>"Septiembre "&amp;CalendarYear</f>
        <v>Septiembre 2023</v>
      </c>
      <c r="C2" s="35"/>
      <c r="D2" s="35"/>
      <c r="E2" s="2"/>
      <c r="F2" s="2"/>
      <c r="G2" s="2"/>
      <c r="H2" s="3"/>
    </row>
    <row r="3" spans="1:9" s="4" customFormat="1" ht="19.5" customHeight="1" thickBot="1" x14ac:dyDescent="0.25">
      <c r="A3" s="1"/>
      <c r="B3" s="19" t="str">
        <f>InicioDeLaSemana</f>
        <v>lunes</v>
      </c>
      <c r="C3" s="19" t="str">
        <f t="shared" ref="C3:H3" si="0">TEXT(C4,"dddd")</f>
        <v>martes</v>
      </c>
      <c r="D3" s="19" t="str">
        <f t="shared" si="0"/>
        <v>miércoles</v>
      </c>
      <c r="E3" s="19" t="str">
        <f t="shared" si="0"/>
        <v>jueves</v>
      </c>
      <c r="F3" s="19" t="str">
        <f t="shared" si="0"/>
        <v>viernes</v>
      </c>
      <c r="G3" s="19" t="str">
        <f t="shared" si="0"/>
        <v>sábado</v>
      </c>
      <c r="H3" s="19" t="str">
        <f t="shared" si="0"/>
        <v>domingo</v>
      </c>
    </row>
    <row r="4" spans="1:9" s="6" customFormat="1" ht="19.5" customHeight="1" x14ac:dyDescent="0.2">
      <c r="B4" s="20">
        <f t="array" ref="B4:H4">DaysAndWeeks+DATE(CalendarYear,9,1)-WEEKDAY(DATE(CalendarYear,9,1),(InicioDeLaSemana="lunes")+1)+1</f>
        <v>45166</v>
      </c>
      <c r="C4" s="20">
        <v>45167</v>
      </c>
      <c r="D4" s="20">
        <v>45168</v>
      </c>
      <c r="E4" s="20">
        <v>45169</v>
      </c>
      <c r="F4" s="20">
        <v>45170</v>
      </c>
      <c r="G4" s="20">
        <v>45171</v>
      </c>
      <c r="H4" s="20">
        <v>45172</v>
      </c>
    </row>
    <row r="5" spans="1:9" s="5" customFormat="1" ht="48" customHeight="1" x14ac:dyDescent="0.2"/>
    <row r="6" spans="1:9" s="6" customFormat="1" ht="19.5" customHeight="1" x14ac:dyDescent="0.2">
      <c r="B6" s="22">
        <f t="array" ref="B6:H6">DaysAndWeeks+DATE(CalendarYear,9,1)-WEEKDAY(DATE(CalendarYear,9,1),(InicioDeLaSemana="lunes")+1)+8</f>
        <v>45173</v>
      </c>
      <c r="C6" s="22">
        <v>45174</v>
      </c>
      <c r="D6" s="22">
        <v>45175</v>
      </c>
      <c r="E6" s="22">
        <v>45176</v>
      </c>
      <c r="F6" s="22">
        <v>45177</v>
      </c>
      <c r="G6" s="22">
        <v>45178</v>
      </c>
      <c r="H6" s="22">
        <v>45179</v>
      </c>
    </row>
    <row r="7" spans="1:9" s="5" customFormat="1" ht="48" customHeight="1" x14ac:dyDescent="0.2">
      <c r="B7" s="14"/>
      <c r="C7" s="14"/>
      <c r="D7" s="14"/>
      <c r="E7" s="14"/>
      <c r="F7" s="14"/>
      <c r="G7" s="14"/>
      <c r="H7" s="14"/>
    </row>
    <row r="8" spans="1:9" s="6" customFormat="1" ht="19.5" customHeight="1" x14ac:dyDescent="0.2">
      <c r="B8" s="20">
        <f t="array" ref="B8:H8">DaysAndWeeks+DATE(CalendarYear,9,1)-WEEKDAY(DATE(CalendarYear,9,1),(InicioDeLaSemana="lunes")+1)+15</f>
        <v>45180</v>
      </c>
      <c r="C8" s="20">
        <v>45181</v>
      </c>
      <c r="D8" s="20">
        <v>45182</v>
      </c>
      <c r="E8" s="20">
        <v>45183</v>
      </c>
      <c r="F8" s="20">
        <v>45184</v>
      </c>
      <c r="G8" s="20">
        <v>45185</v>
      </c>
      <c r="H8" s="20">
        <v>45186</v>
      </c>
    </row>
    <row r="9" spans="1:9" s="5" customFormat="1" ht="48" customHeight="1" x14ac:dyDescent="0.2"/>
    <row r="10" spans="1:9" s="6" customFormat="1" ht="19.5" customHeight="1" x14ac:dyDescent="0.2">
      <c r="B10" s="22">
        <f t="array" ref="B10:H10">DaysAndWeeks+DATE(CalendarYear,9,1)-WEEKDAY(DATE(CalendarYear,9,1),(InicioDeLaSemana="lunes")+1)+22</f>
        <v>45187</v>
      </c>
      <c r="C10" s="22">
        <v>45188</v>
      </c>
      <c r="D10" s="22">
        <v>45189</v>
      </c>
      <c r="E10" s="22">
        <v>45190</v>
      </c>
      <c r="F10" s="22">
        <v>45191</v>
      </c>
      <c r="G10" s="22">
        <v>45192</v>
      </c>
      <c r="H10" s="22">
        <v>45193</v>
      </c>
    </row>
    <row r="11" spans="1:9" s="5" customFormat="1" ht="48" customHeight="1" x14ac:dyDescent="0.2">
      <c r="B11" s="14"/>
      <c r="C11" s="14"/>
      <c r="D11" s="14"/>
      <c r="E11" s="14"/>
      <c r="F11" s="14"/>
      <c r="G11" s="14"/>
      <c r="H11" s="14"/>
    </row>
    <row r="12" spans="1:9" s="6" customFormat="1" ht="19.5" customHeight="1" x14ac:dyDescent="0.2">
      <c r="B12" s="20">
        <f t="array" ref="B12:H12">DaysAndWeeks+DATE(CalendarYear,9,1)-WEEKDAY(DATE(CalendarYear,9,1),(InicioDeLaSemana="lunes")+1)+29</f>
        <v>45194</v>
      </c>
      <c r="C12" s="20">
        <v>45195</v>
      </c>
      <c r="D12" s="20">
        <v>45196</v>
      </c>
      <c r="E12" s="20">
        <v>45197</v>
      </c>
      <c r="F12" s="20">
        <v>45198</v>
      </c>
      <c r="G12" s="20">
        <v>45199</v>
      </c>
      <c r="H12" s="20">
        <v>45200</v>
      </c>
    </row>
    <row r="13" spans="1:9" s="5" customFormat="1" ht="48" customHeight="1" x14ac:dyDescent="0.2"/>
    <row r="14" spans="1:9" s="6" customFormat="1" ht="19.5" customHeight="1" x14ac:dyDescent="0.2">
      <c r="B14" s="22">
        <f t="array" ref="B14:C14">DaysAndWeeks+DATE(CalendarYear,9,1)-WEEKDAY(DATE(CalendarYear,9,1),(InicioDeLaSemana="lunes")+1)+36</f>
        <v>45201</v>
      </c>
      <c r="C14" s="22">
        <v>45202</v>
      </c>
      <c r="D14" s="36" t="s">
        <v>0</v>
      </c>
      <c r="E14" s="36"/>
      <c r="F14" s="36"/>
      <c r="G14" s="36"/>
      <c r="H14" s="36"/>
    </row>
    <row r="15" spans="1:9" s="5" customFormat="1" ht="48" customHeight="1" x14ac:dyDescent="0.2">
      <c r="B15" s="14"/>
      <c r="C15" s="14"/>
      <c r="D15" s="37"/>
      <c r="E15" s="37"/>
      <c r="F15" s="37"/>
      <c r="G15" s="37"/>
      <c r="H15" s="37"/>
    </row>
  </sheetData>
  <mergeCells count="3">
    <mergeCell ref="B2:D2"/>
    <mergeCell ref="D14:H14"/>
    <mergeCell ref="D15:H15"/>
  </mergeCells>
  <conditionalFormatting sqref="B12:H12 B14:C14">
    <cfRule type="expression" dxfId="7" priority="2">
      <formula>AND(DAY(B12)&gt;=1,DAY(B12)&lt;=15)</formula>
    </cfRule>
  </conditionalFormatting>
  <conditionalFormatting sqref="B4:G4">
    <cfRule type="expression" dxfId="6" priority="1">
      <formula>DAY(B4)&gt;8</formula>
    </cfRule>
  </conditionalFormatting>
  <dataValidations count="8">
    <dataValidation allowBlank="1" showInputMessage="1" showErrorMessage="1" prompt="El día de la semana se determinará automáticamente" sqref="C3:H3" xr:uid="{00000000-0002-0000-08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800-000001000000}"/>
    <dataValidation allowBlank="1" showInputMessage="1" showErrorMessage="1" prompt="Calendario del mes de septiembre" sqref="A1" xr:uid="{00000000-0002-0000-08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800-000003000000}"/>
    <dataValidation allowBlank="1" showInputMessage="1" showErrorMessage="1" prompt="Las celdas de esta fila y las filas 7, 9, 11, 13 y 15 son para escribir notas diarias relacionadas con el día natural de la celda anterior." sqref="B5" xr:uid="{00000000-0002-0000-0800-000004000000}"/>
    <dataValidation allowBlank="1" showInputMessage="1" prompt="Escriba las notas del mes en esta celda." sqref="D15:H15" xr:uid="{00000000-0002-0000-0800-000005000000}"/>
    <dataValidation allowBlank="1" showInputMessage="1" prompt="Escriba las notas del mes en la celda inferior." sqref="D14:H14" xr:uid="{00000000-0002-0000-08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800-000007000000}"/>
  </dataValidations>
  <printOptions horizontalCentered="1"/>
  <pageMargins left="0.25" right="0.25" top="0.5" bottom="0.5" header="0.3" footer="0.3"/>
  <pageSetup paperSize="9"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C8601-1110-494A-8C5D-E21BD4AA5AA7}">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61EF227C-DC09-4996-BA58-3E29E07C9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50ED7A-F40D-4202-BC8A-572A5FDC2D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TM34128371</Templat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39</vt:i4>
      </vt:variant>
    </vt:vector>
  </HeadingPairs>
  <TitlesOfParts>
    <vt:vector size="51"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Abril!Área_de_impresión</vt:lpstr>
      <vt:lpstr>Agosto!Área_de_impresión</vt:lpstr>
      <vt:lpstr>Diciembre!Área_de_impresión</vt:lpstr>
      <vt:lpstr>Enero!Área_de_impresión</vt:lpstr>
      <vt:lpstr>Febrero!Área_de_impresión</vt:lpstr>
      <vt:lpstr>Julio!Área_de_impresión</vt:lpstr>
      <vt:lpstr>Junio!Área_de_impresión</vt:lpstr>
      <vt:lpstr>Marzo!Área_de_impresión</vt:lpstr>
      <vt:lpstr>Mayo!Área_de_impresión</vt:lpstr>
      <vt:lpstr>Noviembre!Área_de_impresión</vt:lpstr>
      <vt:lpstr>Octubre!Área_de_impresión</vt:lpstr>
      <vt:lpstr>Septiembre!Área_de_impresión</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InicioDeLaSemana</vt:lpstr>
      <vt:lpstr>RowTitleRegion1..K3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2020-10-06T20:15:16Z</dcterms:created>
  <dcterms:modified xsi:type="dcterms:W3CDTF">2023-05-19T22:20:03Z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